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24240" windowHeight="11895" tabRatio="642" activeTab="2"/>
  </bookViews>
  <sheets>
    <sheet name="NAWRUn laskenta" sheetId="2" r:id="rId1"/>
    <sheet name="Työvoimapanos" sheetId="4" r:id="rId2"/>
    <sheet name="Pääoma" sheetId="5" r:id="rId3"/>
    <sheet name="Kokonaistuottavuus" sheetId="1" r:id="rId4"/>
    <sheet name="Pot.tuot ja tuotantokuilu" sheetId="6" r:id="rId5"/>
    <sheet name="Jäämän muodostuminen" sheetId="7" r:id="rId6"/>
    <sheet name="Rakenteellinen jäämä" sheetId="8" r:id="rId7"/>
  </sheets>
  <calcPr calcId="145621"/>
</workbook>
</file>

<file path=xl/calcChain.xml><?xml version="1.0" encoding="utf-8"?>
<calcChain xmlns="http://schemas.openxmlformats.org/spreadsheetml/2006/main">
  <c r="P63" i="8" l="1"/>
  <c r="S22" i="8"/>
  <c r="T22" i="8"/>
  <c r="U22" i="8"/>
  <c r="S23" i="8"/>
  <c r="T23" i="8"/>
  <c r="U23" i="8"/>
  <c r="S24" i="8"/>
  <c r="T24" i="8"/>
  <c r="U24" i="8"/>
  <c r="S25" i="8"/>
  <c r="T25" i="8"/>
  <c r="U25" i="8"/>
  <c r="S26" i="8"/>
  <c r="T26" i="8"/>
  <c r="U26" i="8"/>
  <c r="S27" i="8"/>
  <c r="T27" i="8"/>
  <c r="U27" i="8"/>
  <c r="S28" i="8"/>
  <c r="T28" i="8"/>
  <c r="U28" i="8"/>
  <c r="S29" i="8"/>
  <c r="T29" i="8"/>
  <c r="U29" i="8"/>
  <c r="S30" i="8"/>
  <c r="T30" i="8"/>
  <c r="U30" i="8"/>
  <c r="S31" i="8"/>
  <c r="T31" i="8"/>
  <c r="U31" i="8"/>
  <c r="S32" i="8"/>
  <c r="T32" i="8"/>
  <c r="U32" i="8"/>
  <c r="S33" i="8"/>
  <c r="T33" i="8"/>
  <c r="U33" i="8"/>
  <c r="S34" i="8"/>
  <c r="T34" i="8"/>
  <c r="U34" i="8"/>
  <c r="S35" i="8"/>
  <c r="T35" i="8"/>
  <c r="U35" i="8"/>
  <c r="S36" i="8"/>
  <c r="T36" i="8"/>
  <c r="U36" i="8"/>
  <c r="S37" i="8"/>
  <c r="T37" i="8"/>
  <c r="U37" i="8"/>
  <c r="S38" i="8"/>
  <c r="T38" i="8"/>
  <c r="U38" i="8"/>
  <c r="S39" i="8"/>
  <c r="T39" i="8"/>
  <c r="U39" i="8"/>
  <c r="S40" i="8"/>
  <c r="T40" i="8"/>
  <c r="U40" i="8"/>
  <c r="S41" i="8"/>
  <c r="T41" i="8"/>
  <c r="U41" i="8"/>
  <c r="S42" i="8"/>
  <c r="T42" i="8"/>
  <c r="U42" i="8"/>
  <c r="S43" i="8"/>
  <c r="T43" i="8"/>
  <c r="U43" i="8"/>
  <c r="S44" i="8"/>
  <c r="T44" i="8"/>
  <c r="U44" i="8"/>
  <c r="S45" i="8"/>
  <c r="T45" i="8"/>
  <c r="U45" i="8"/>
  <c r="S46" i="8"/>
  <c r="T46" i="8"/>
  <c r="U46" i="8"/>
  <c r="S47" i="8"/>
  <c r="T47" i="8"/>
  <c r="U47" i="8"/>
  <c r="S48" i="8"/>
  <c r="T48" i="8"/>
  <c r="U48" i="8"/>
  <c r="S49" i="8"/>
  <c r="T49" i="8"/>
  <c r="U49" i="8"/>
  <c r="S50" i="8"/>
  <c r="T50" i="8"/>
  <c r="U50" i="8"/>
  <c r="S51" i="8"/>
  <c r="T51" i="8"/>
  <c r="U51" i="8"/>
  <c r="S52" i="8"/>
  <c r="T52" i="8"/>
  <c r="U52" i="8"/>
  <c r="S53" i="8"/>
  <c r="T53" i="8"/>
  <c r="U53" i="8"/>
  <c r="S54" i="8"/>
  <c r="T54" i="8"/>
  <c r="U54" i="8"/>
  <c r="S55" i="8"/>
  <c r="T55" i="8"/>
  <c r="U55" i="8"/>
  <c r="S56" i="8"/>
  <c r="T56" i="8"/>
  <c r="U56" i="8"/>
  <c r="S57" i="8"/>
  <c r="T57" i="8"/>
  <c r="U57" i="8"/>
  <c r="S58" i="8"/>
  <c r="T58" i="8"/>
  <c r="U58" i="8"/>
  <c r="S59" i="8"/>
  <c r="T59" i="8"/>
  <c r="U59" i="8"/>
  <c r="S60" i="8"/>
  <c r="T60" i="8"/>
  <c r="U60" i="8"/>
  <c r="S61" i="8"/>
  <c r="T61" i="8"/>
  <c r="U61" i="8"/>
  <c r="S62" i="8"/>
  <c r="T62" i="8"/>
  <c r="U62" i="8"/>
  <c r="S63" i="8"/>
  <c r="T63" i="8"/>
  <c r="U63" i="8"/>
  <c r="T21" i="8"/>
  <c r="U21" i="8"/>
  <c r="S21" i="8"/>
  <c r="M63" i="8"/>
  <c r="N63" i="8" s="1"/>
  <c r="B59" i="8"/>
  <c r="B60" i="8"/>
  <c r="B61" i="8"/>
  <c r="B62" i="8"/>
  <c r="B63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21" i="8"/>
  <c r="Q63" i="7"/>
  <c r="P59" i="7"/>
  <c r="P64" i="7"/>
  <c r="N60" i="7"/>
  <c r="F59" i="7"/>
  <c r="H23" i="7"/>
  <c r="P60" i="7"/>
  <c r="N61" i="7"/>
  <c r="N62" i="7"/>
  <c r="N63" i="7"/>
  <c r="N64" i="7"/>
  <c r="Q22" i="7"/>
  <c r="P63" i="7"/>
  <c r="O58" i="7"/>
  <c r="D22" i="7"/>
  <c r="F22" i="7" s="1"/>
  <c r="H22" i="7" s="1"/>
  <c r="O39" i="6"/>
  <c r="P63" i="6"/>
  <c r="P6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15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13" i="6"/>
  <c r="M67" i="5" l="1"/>
  <c r="L67" i="5"/>
  <c r="S58" i="4" l="1"/>
  <c r="P63" i="4"/>
  <c r="G62" i="4"/>
  <c r="L9" i="5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15" i="6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14" i="1"/>
  <c r="Y61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45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9" i="1"/>
  <c r="M66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L25" i="5"/>
  <c r="M25" i="5"/>
  <c r="L26" i="5"/>
  <c r="M26" i="5"/>
  <c r="L27" i="5"/>
  <c r="M27" i="5"/>
  <c r="L28" i="5"/>
  <c r="M28" i="5"/>
  <c r="L29" i="5"/>
  <c r="M29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L39" i="5"/>
  <c r="M39" i="5"/>
  <c r="L40" i="5"/>
  <c r="M40" i="5"/>
  <c r="L41" i="5"/>
  <c r="M41" i="5"/>
  <c r="L42" i="5"/>
  <c r="M42" i="5"/>
  <c r="L43" i="5"/>
  <c r="M43" i="5"/>
  <c r="L44" i="5"/>
  <c r="M44" i="5"/>
  <c r="L45" i="5"/>
  <c r="M45" i="5"/>
  <c r="L46" i="5"/>
  <c r="M46" i="5"/>
  <c r="L47" i="5"/>
  <c r="M47" i="5"/>
  <c r="L48" i="5"/>
  <c r="M48" i="5"/>
  <c r="L49" i="5"/>
  <c r="M49" i="5"/>
  <c r="L50" i="5"/>
  <c r="M50" i="5"/>
  <c r="L51" i="5"/>
  <c r="M51" i="5"/>
  <c r="L52" i="5"/>
  <c r="M52" i="5"/>
  <c r="L53" i="5"/>
  <c r="M53" i="5"/>
  <c r="L54" i="5"/>
  <c r="M54" i="5"/>
  <c r="L55" i="5"/>
  <c r="M55" i="5"/>
  <c r="L56" i="5"/>
  <c r="M56" i="5"/>
  <c r="L57" i="5"/>
  <c r="M57" i="5"/>
  <c r="L58" i="5"/>
  <c r="M58" i="5"/>
  <c r="L59" i="5"/>
  <c r="M59" i="5"/>
  <c r="L60" i="5"/>
  <c r="M60" i="5"/>
  <c r="L61" i="5"/>
  <c r="M61" i="5"/>
  <c r="L62" i="5"/>
  <c r="M62" i="5"/>
  <c r="L63" i="5"/>
  <c r="M63" i="5"/>
  <c r="L64" i="5"/>
  <c r="M64" i="5"/>
  <c r="L65" i="5"/>
  <c r="M65" i="5"/>
  <c r="L66" i="5"/>
  <c r="M9" i="5"/>
  <c r="AF13" i="2"/>
  <c r="AG13" i="2"/>
  <c r="AH13" i="2"/>
  <c r="AI13" i="2"/>
  <c r="AJ13" i="2"/>
  <c r="AK13" i="2"/>
  <c r="AL13" i="2"/>
  <c r="AM13" i="2"/>
  <c r="AN13" i="2"/>
  <c r="AO13" i="2"/>
  <c r="AP13" i="2"/>
  <c r="AQ13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R64" i="2"/>
  <c r="AG12" i="2"/>
  <c r="AH12" i="2"/>
  <c r="AI12" i="2"/>
  <c r="AJ12" i="2"/>
  <c r="AK12" i="2"/>
  <c r="AL12" i="2"/>
  <c r="AM12" i="2"/>
  <c r="AN12" i="2"/>
  <c r="AO12" i="2"/>
  <c r="AP12" i="2"/>
  <c r="AQ12" i="2"/>
  <c r="AF12" i="2"/>
  <c r="Z9" i="4"/>
  <c r="AA9" i="4"/>
  <c r="AC9" i="4"/>
  <c r="AD9" i="4"/>
  <c r="Z10" i="4"/>
  <c r="AA10" i="4"/>
  <c r="AC10" i="4"/>
  <c r="AD10" i="4"/>
  <c r="Z11" i="4"/>
  <c r="AA11" i="4"/>
  <c r="AC11" i="4"/>
  <c r="AD11" i="4"/>
  <c r="Z12" i="4"/>
  <c r="AA12" i="4"/>
  <c r="AC12" i="4"/>
  <c r="AD12" i="4"/>
  <c r="Z13" i="4"/>
  <c r="AA13" i="4"/>
  <c r="AC13" i="4"/>
  <c r="AD13" i="4"/>
  <c r="AF13" i="4"/>
  <c r="AH13" i="4"/>
  <c r="Z14" i="4"/>
  <c r="AA14" i="4"/>
  <c r="AC14" i="4"/>
  <c r="AD14" i="4"/>
  <c r="AF14" i="4"/>
  <c r="AH14" i="4"/>
  <c r="Z15" i="4"/>
  <c r="AA15" i="4"/>
  <c r="AC15" i="4"/>
  <c r="AD15" i="4"/>
  <c r="AF15" i="4"/>
  <c r="AH15" i="4"/>
  <c r="Z16" i="4"/>
  <c r="AA16" i="4"/>
  <c r="AC16" i="4"/>
  <c r="AD16" i="4"/>
  <c r="AF16" i="4"/>
  <c r="AH16" i="4"/>
  <c r="Z17" i="4"/>
  <c r="AA17" i="4"/>
  <c r="AC17" i="4"/>
  <c r="AD17" i="4"/>
  <c r="AF17" i="4"/>
  <c r="AH17" i="4"/>
  <c r="Z18" i="4"/>
  <c r="AA18" i="4"/>
  <c r="AC18" i="4"/>
  <c r="AD18" i="4"/>
  <c r="AF18" i="4"/>
  <c r="AH18" i="4"/>
  <c r="Z19" i="4"/>
  <c r="AA19" i="4"/>
  <c r="AC19" i="4"/>
  <c r="AD19" i="4"/>
  <c r="AF19" i="4"/>
  <c r="AH19" i="4"/>
  <c r="Z20" i="4"/>
  <c r="AA20" i="4"/>
  <c r="AC20" i="4"/>
  <c r="AD20" i="4"/>
  <c r="AF20" i="4"/>
  <c r="AH20" i="4"/>
  <c r="Z21" i="4"/>
  <c r="AA21" i="4"/>
  <c r="AC21" i="4"/>
  <c r="AD21" i="4"/>
  <c r="AF21" i="4"/>
  <c r="AH21" i="4"/>
  <c r="Z22" i="4"/>
  <c r="AA22" i="4"/>
  <c r="AC22" i="4"/>
  <c r="AD22" i="4"/>
  <c r="AF22" i="4"/>
  <c r="AH22" i="4"/>
  <c r="Z23" i="4"/>
  <c r="AA23" i="4"/>
  <c r="AC23" i="4"/>
  <c r="AD23" i="4"/>
  <c r="AF23" i="4"/>
  <c r="AH23" i="4"/>
  <c r="Z24" i="4"/>
  <c r="AA24" i="4"/>
  <c r="AC24" i="4"/>
  <c r="AD24" i="4"/>
  <c r="AF24" i="4"/>
  <c r="AH24" i="4"/>
  <c r="Z25" i="4"/>
  <c r="AA25" i="4"/>
  <c r="AC25" i="4"/>
  <c r="AD25" i="4"/>
  <c r="AF25" i="4"/>
  <c r="AH25" i="4"/>
  <c r="Z26" i="4"/>
  <c r="AA26" i="4"/>
  <c r="AC26" i="4"/>
  <c r="AD26" i="4"/>
  <c r="AF26" i="4"/>
  <c r="AH26" i="4"/>
  <c r="Z27" i="4"/>
  <c r="AA27" i="4"/>
  <c r="AC27" i="4"/>
  <c r="AD27" i="4"/>
  <c r="AF27" i="4"/>
  <c r="AH27" i="4"/>
  <c r="Z28" i="4"/>
  <c r="AA28" i="4"/>
  <c r="AC28" i="4"/>
  <c r="AD28" i="4"/>
  <c r="AF28" i="4"/>
  <c r="AH28" i="4"/>
  <c r="Z29" i="4"/>
  <c r="AA29" i="4"/>
  <c r="AC29" i="4"/>
  <c r="AD29" i="4"/>
  <c r="AF29" i="4"/>
  <c r="AH29" i="4"/>
  <c r="Z30" i="4"/>
  <c r="AA30" i="4"/>
  <c r="AC30" i="4"/>
  <c r="AD30" i="4"/>
  <c r="AF30" i="4"/>
  <c r="AH30" i="4"/>
  <c r="Z31" i="4"/>
  <c r="AA31" i="4"/>
  <c r="AC31" i="4"/>
  <c r="AD31" i="4"/>
  <c r="AF31" i="4"/>
  <c r="AH31" i="4"/>
  <c r="Z32" i="4"/>
  <c r="AA32" i="4"/>
  <c r="AC32" i="4"/>
  <c r="AD32" i="4"/>
  <c r="AF32" i="4"/>
  <c r="AH32" i="4"/>
  <c r="Z33" i="4"/>
  <c r="AA33" i="4"/>
  <c r="AC33" i="4"/>
  <c r="AD33" i="4"/>
  <c r="AF33" i="4"/>
  <c r="AH33" i="4"/>
  <c r="Z34" i="4"/>
  <c r="AA34" i="4"/>
  <c r="AC34" i="4"/>
  <c r="AD34" i="4"/>
  <c r="AF34" i="4"/>
  <c r="AH34" i="4"/>
  <c r="Z35" i="4"/>
  <c r="AA35" i="4"/>
  <c r="AC35" i="4"/>
  <c r="AD35" i="4"/>
  <c r="AF35" i="4"/>
  <c r="AH35" i="4"/>
  <c r="Z36" i="4"/>
  <c r="AA36" i="4"/>
  <c r="AC36" i="4"/>
  <c r="AD36" i="4"/>
  <c r="AF36" i="4"/>
  <c r="AH36" i="4"/>
  <c r="Z37" i="4"/>
  <c r="AA37" i="4"/>
  <c r="AC37" i="4"/>
  <c r="AD37" i="4"/>
  <c r="AF37" i="4"/>
  <c r="AH37" i="4"/>
  <c r="Z38" i="4"/>
  <c r="AA38" i="4"/>
  <c r="AC38" i="4"/>
  <c r="AD38" i="4"/>
  <c r="AF38" i="4"/>
  <c r="AH38" i="4"/>
  <c r="Z39" i="4"/>
  <c r="AA39" i="4"/>
  <c r="AC39" i="4"/>
  <c r="AD39" i="4"/>
  <c r="AF39" i="4"/>
  <c r="AH39" i="4"/>
  <c r="Z40" i="4"/>
  <c r="AA40" i="4"/>
  <c r="AC40" i="4"/>
  <c r="AD40" i="4"/>
  <c r="AF40" i="4"/>
  <c r="AH40" i="4"/>
  <c r="Z41" i="4"/>
  <c r="AA41" i="4"/>
  <c r="AC41" i="4"/>
  <c r="AD41" i="4"/>
  <c r="AF41" i="4"/>
  <c r="AH41" i="4"/>
  <c r="Z42" i="4"/>
  <c r="AA42" i="4"/>
  <c r="AC42" i="4"/>
  <c r="AD42" i="4"/>
  <c r="AF42" i="4"/>
  <c r="AH42" i="4"/>
  <c r="Z43" i="4"/>
  <c r="AA43" i="4"/>
  <c r="AC43" i="4"/>
  <c r="AD43" i="4"/>
  <c r="AF43" i="4"/>
  <c r="AH43" i="4"/>
  <c r="Z44" i="4"/>
  <c r="AA44" i="4"/>
  <c r="AC44" i="4"/>
  <c r="AD44" i="4"/>
  <c r="AF44" i="4"/>
  <c r="AH44" i="4"/>
  <c r="Z45" i="4"/>
  <c r="AA45" i="4"/>
  <c r="AC45" i="4"/>
  <c r="AD45" i="4"/>
  <c r="AF45" i="4"/>
  <c r="AH45" i="4"/>
  <c r="Z46" i="4"/>
  <c r="AA46" i="4"/>
  <c r="AC46" i="4"/>
  <c r="AD46" i="4"/>
  <c r="AF46" i="4"/>
  <c r="AH46" i="4"/>
  <c r="Z47" i="4"/>
  <c r="AA47" i="4"/>
  <c r="AC47" i="4"/>
  <c r="AD47" i="4"/>
  <c r="AF47" i="4"/>
  <c r="AH47" i="4"/>
  <c r="Z48" i="4"/>
  <c r="AA48" i="4"/>
  <c r="AC48" i="4"/>
  <c r="AD48" i="4"/>
  <c r="AF48" i="4"/>
  <c r="AH48" i="4"/>
  <c r="Z49" i="4"/>
  <c r="AA49" i="4"/>
  <c r="AC49" i="4"/>
  <c r="AD49" i="4"/>
  <c r="AF49" i="4"/>
  <c r="AH49" i="4"/>
  <c r="Z50" i="4"/>
  <c r="AA50" i="4"/>
  <c r="AC50" i="4"/>
  <c r="AD50" i="4"/>
  <c r="AF50" i="4"/>
  <c r="AH50" i="4"/>
  <c r="Z51" i="4"/>
  <c r="AA51" i="4"/>
  <c r="AC51" i="4"/>
  <c r="AD51" i="4"/>
  <c r="AF51" i="4"/>
  <c r="AH51" i="4"/>
  <c r="Z52" i="4"/>
  <c r="AA52" i="4"/>
  <c r="AC52" i="4"/>
  <c r="AD52" i="4"/>
  <c r="AF52" i="4"/>
  <c r="AH52" i="4"/>
  <c r="Z53" i="4"/>
  <c r="AA53" i="4"/>
  <c r="AC53" i="4"/>
  <c r="AD53" i="4"/>
  <c r="AF53" i="4"/>
  <c r="AH53" i="4"/>
  <c r="Z54" i="4"/>
  <c r="AA54" i="4"/>
  <c r="AC54" i="4"/>
  <c r="AD54" i="4"/>
  <c r="AF54" i="4"/>
  <c r="AH54" i="4"/>
  <c r="Z55" i="4"/>
  <c r="AA55" i="4"/>
  <c r="AC55" i="4"/>
  <c r="AD55" i="4"/>
  <c r="AF55" i="4"/>
  <c r="AH55" i="4"/>
  <c r="Z56" i="4"/>
  <c r="AA56" i="4"/>
  <c r="AC56" i="4"/>
  <c r="AD56" i="4"/>
  <c r="AF56" i="4"/>
  <c r="AH56" i="4"/>
  <c r="Z57" i="4"/>
  <c r="AA57" i="4"/>
  <c r="AC57" i="4"/>
  <c r="AD57" i="4"/>
  <c r="AF57" i="4"/>
  <c r="AH57" i="4"/>
  <c r="Z58" i="4"/>
  <c r="AA58" i="4"/>
  <c r="AC58" i="4"/>
  <c r="AD58" i="4"/>
  <c r="AF58" i="4"/>
  <c r="AH58" i="4"/>
  <c r="Z59" i="4"/>
  <c r="AA59" i="4"/>
  <c r="AC59" i="4"/>
  <c r="AD59" i="4"/>
  <c r="AF59" i="4"/>
  <c r="AH59" i="4"/>
  <c r="Z60" i="4"/>
  <c r="AA60" i="4"/>
  <c r="AC60" i="4"/>
  <c r="AD60" i="4"/>
  <c r="AF60" i="4"/>
  <c r="AH60" i="4"/>
  <c r="Z61" i="4"/>
  <c r="AA61" i="4"/>
  <c r="AC61" i="4"/>
  <c r="AD61" i="4"/>
  <c r="AF61" i="4"/>
  <c r="AH61" i="4"/>
  <c r="Z62" i="4"/>
  <c r="AA62" i="4"/>
  <c r="AC62" i="4"/>
  <c r="AD62" i="4"/>
  <c r="AF62" i="4"/>
  <c r="AH62" i="4"/>
  <c r="AA63" i="4"/>
  <c r="AD63" i="4"/>
  <c r="AF63" i="4"/>
  <c r="AH63" i="4"/>
  <c r="AA64" i="4"/>
  <c r="AD64" i="4"/>
  <c r="AE64" i="4"/>
  <c r="AF64" i="4"/>
  <c r="AH64" i="4"/>
  <c r="AA65" i="4"/>
  <c r="AD65" i="4"/>
  <c r="AE65" i="4"/>
  <c r="AF65" i="4"/>
  <c r="AH65" i="4"/>
  <c r="AA8" i="4"/>
  <c r="AC8" i="4"/>
  <c r="AD8" i="4"/>
  <c r="Z8" i="4"/>
  <c r="P61" i="7" l="1"/>
  <c r="Q61" i="7" s="1"/>
  <c r="P62" i="7"/>
  <c r="Q62" i="7" s="1"/>
  <c r="Q64" i="7"/>
  <c r="Q60" i="7"/>
  <c r="N23" i="7"/>
  <c r="O23" i="7" s="1"/>
  <c r="N24" i="7"/>
  <c r="O24" i="7" s="1"/>
  <c r="N25" i="7"/>
  <c r="O25" i="7" s="1"/>
  <c r="N26" i="7"/>
  <c r="O26" i="7" s="1"/>
  <c r="N27" i="7"/>
  <c r="O27" i="7" s="1"/>
  <c r="N28" i="7"/>
  <c r="O28" i="7" s="1"/>
  <c r="N29" i="7"/>
  <c r="O29" i="7" s="1"/>
  <c r="N30" i="7"/>
  <c r="O30" i="7" s="1"/>
  <c r="N31" i="7"/>
  <c r="O31" i="7" s="1"/>
  <c r="N32" i="7"/>
  <c r="O32" i="7" s="1"/>
  <c r="N33" i="7"/>
  <c r="O33" i="7" s="1"/>
  <c r="N34" i="7"/>
  <c r="O34" i="7" s="1"/>
  <c r="N35" i="7"/>
  <c r="O35" i="7" s="1"/>
  <c r="N36" i="7"/>
  <c r="O36" i="7" s="1"/>
  <c r="N37" i="7"/>
  <c r="O37" i="7" s="1"/>
  <c r="N38" i="7"/>
  <c r="O38" i="7" s="1"/>
  <c r="N39" i="7"/>
  <c r="O39" i="7" s="1"/>
  <c r="N40" i="7"/>
  <c r="O40" i="7" s="1"/>
  <c r="N41" i="7"/>
  <c r="O41" i="7" s="1"/>
  <c r="N42" i="7"/>
  <c r="O42" i="7" s="1"/>
  <c r="N43" i="7"/>
  <c r="O43" i="7" s="1"/>
  <c r="N44" i="7"/>
  <c r="O44" i="7" s="1"/>
  <c r="N45" i="7"/>
  <c r="O45" i="7" s="1"/>
  <c r="N46" i="7"/>
  <c r="O46" i="7" s="1"/>
  <c r="N47" i="7"/>
  <c r="O47" i="7" s="1"/>
  <c r="N48" i="7"/>
  <c r="O48" i="7" s="1"/>
  <c r="N49" i="7"/>
  <c r="O49" i="7" s="1"/>
  <c r="N50" i="7"/>
  <c r="O50" i="7" s="1"/>
  <c r="N51" i="7"/>
  <c r="O51" i="7" s="1"/>
  <c r="N52" i="7"/>
  <c r="O52" i="7" s="1"/>
  <c r="N53" i="7"/>
  <c r="O53" i="7" s="1"/>
  <c r="N54" i="7"/>
  <c r="O54" i="7" s="1"/>
  <c r="N55" i="7"/>
  <c r="O55" i="7" s="1"/>
  <c r="N56" i="7"/>
  <c r="O56" i="7" s="1"/>
  <c r="N57" i="7"/>
  <c r="O57" i="7" s="1"/>
  <c r="N58" i="7"/>
  <c r="N59" i="7"/>
  <c r="O59" i="7" s="1"/>
  <c r="N22" i="7"/>
  <c r="O22" i="7" s="1"/>
  <c r="D23" i="7" l="1"/>
  <c r="F23" i="7" s="1"/>
  <c r="P23" i="7" s="1"/>
  <c r="D24" i="7"/>
  <c r="F24" i="7" s="1"/>
  <c r="H24" i="7" s="1"/>
  <c r="P24" i="7" s="1"/>
  <c r="D25" i="7"/>
  <c r="F25" i="7" s="1"/>
  <c r="H25" i="7" s="1"/>
  <c r="P25" i="7" s="1"/>
  <c r="D26" i="7"/>
  <c r="F26" i="7" s="1"/>
  <c r="H26" i="7" s="1"/>
  <c r="P26" i="7" s="1"/>
  <c r="D27" i="7"/>
  <c r="F27" i="7" s="1"/>
  <c r="H27" i="7" s="1"/>
  <c r="P27" i="7" s="1"/>
  <c r="D28" i="7"/>
  <c r="F28" i="7" s="1"/>
  <c r="H28" i="7" s="1"/>
  <c r="P28" i="7" s="1"/>
  <c r="D29" i="7"/>
  <c r="F29" i="7" s="1"/>
  <c r="H29" i="7" s="1"/>
  <c r="P29" i="7" s="1"/>
  <c r="D30" i="7"/>
  <c r="F30" i="7" s="1"/>
  <c r="H30" i="7" s="1"/>
  <c r="P30" i="7" s="1"/>
  <c r="D31" i="7"/>
  <c r="F31" i="7" s="1"/>
  <c r="H31" i="7" s="1"/>
  <c r="P31" i="7" s="1"/>
  <c r="D32" i="7"/>
  <c r="F32" i="7" s="1"/>
  <c r="H32" i="7" s="1"/>
  <c r="P32" i="7" s="1"/>
  <c r="D33" i="7"/>
  <c r="F33" i="7" s="1"/>
  <c r="H33" i="7" s="1"/>
  <c r="P33" i="7" s="1"/>
  <c r="D34" i="7"/>
  <c r="F34" i="7" s="1"/>
  <c r="H34" i="7" s="1"/>
  <c r="P34" i="7" s="1"/>
  <c r="D35" i="7"/>
  <c r="F35" i="7" s="1"/>
  <c r="H35" i="7" s="1"/>
  <c r="P35" i="7" s="1"/>
  <c r="D36" i="7"/>
  <c r="F36" i="7" s="1"/>
  <c r="H36" i="7" s="1"/>
  <c r="P36" i="7" s="1"/>
  <c r="D37" i="7"/>
  <c r="F37" i="7" s="1"/>
  <c r="H37" i="7" s="1"/>
  <c r="P37" i="7" s="1"/>
  <c r="D38" i="7"/>
  <c r="F38" i="7" s="1"/>
  <c r="H38" i="7" s="1"/>
  <c r="P38" i="7" s="1"/>
  <c r="D39" i="7"/>
  <c r="F39" i="7" s="1"/>
  <c r="H39" i="7" s="1"/>
  <c r="P39" i="7" s="1"/>
  <c r="D40" i="7"/>
  <c r="F40" i="7" s="1"/>
  <c r="H40" i="7" s="1"/>
  <c r="P40" i="7" s="1"/>
  <c r="D41" i="7"/>
  <c r="F41" i="7" s="1"/>
  <c r="H41" i="7" s="1"/>
  <c r="P41" i="7" s="1"/>
  <c r="D42" i="7"/>
  <c r="F42" i="7" s="1"/>
  <c r="H42" i="7" s="1"/>
  <c r="P42" i="7" s="1"/>
  <c r="D43" i="7"/>
  <c r="F43" i="7" s="1"/>
  <c r="H43" i="7" s="1"/>
  <c r="P43" i="7" s="1"/>
  <c r="D44" i="7"/>
  <c r="F44" i="7" s="1"/>
  <c r="H44" i="7" s="1"/>
  <c r="P44" i="7" s="1"/>
  <c r="D45" i="7"/>
  <c r="F45" i="7" s="1"/>
  <c r="H45" i="7" s="1"/>
  <c r="P45" i="7" s="1"/>
  <c r="D46" i="7"/>
  <c r="F46" i="7" s="1"/>
  <c r="H46" i="7" s="1"/>
  <c r="P46" i="7" s="1"/>
  <c r="D47" i="7"/>
  <c r="F47" i="7" s="1"/>
  <c r="H47" i="7" s="1"/>
  <c r="P47" i="7" s="1"/>
  <c r="D48" i="7"/>
  <c r="F48" i="7" s="1"/>
  <c r="H48" i="7" s="1"/>
  <c r="P48" i="7" s="1"/>
  <c r="D49" i="7"/>
  <c r="F49" i="7" s="1"/>
  <c r="H49" i="7" s="1"/>
  <c r="P49" i="7" s="1"/>
  <c r="D50" i="7"/>
  <c r="F50" i="7" s="1"/>
  <c r="H50" i="7" s="1"/>
  <c r="P50" i="7" s="1"/>
  <c r="D51" i="7"/>
  <c r="F51" i="7" s="1"/>
  <c r="H51" i="7" s="1"/>
  <c r="P51" i="7" s="1"/>
  <c r="D52" i="7"/>
  <c r="F52" i="7" s="1"/>
  <c r="H52" i="7" s="1"/>
  <c r="P52" i="7" s="1"/>
  <c r="D53" i="7"/>
  <c r="F53" i="7" s="1"/>
  <c r="H53" i="7" s="1"/>
  <c r="P53" i="7" s="1"/>
  <c r="D54" i="7"/>
  <c r="F54" i="7" s="1"/>
  <c r="H54" i="7" s="1"/>
  <c r="P54" i="7" s="1"/>
  <c r="D55" i="7"/>
  <c r="F55" i="7" s="1"/>
  <c r="H55" i="7" s="1"/>
  <c r="P55" i="7" s="1"/>
  <c r="D56" i="7"/>
  <c r="F56" i="7" s="1"/>
  <c r="H56" i="7" s="1"/>
  <c r="P56" i="7" s="1"/>
  <c r="D57" i="7"/>
  <c r="F57" i="7" s="1"/>
  <c r="H57" i="7" s="1"/>
  <c r="P57" i="7" s="1"/>
  <c r="D58" i="7"/>
  <c r="F58" i="7" s="1"/>
  <c r="H58" i="7" s="1"/>
  <c r="P58" i="7" s="1"/>
  <c r="D59" i="7"/>
  <c r="H59" i="7" s="1"/>
  <c r="P22" i="7"/>
  <c r="Q59" i="7" l="1"/>
  <c r="Q55" i="7"/>
  <c r="Q51" i="7"/>
  <c r="Q47" i="7"/>
  <c r="Q43" i="7"/>
  <c r="Q39" i="7"/>
  <c r="Q35" i="7"/>
  <c r="Q31" i="7"/>
  <c r="Q27" i="7"/>
  <c r="Q23" i="7"/>
  <c r="Q58" i="7"/>
  <c r="Q54" i="7"/>
  <c r="Q50" i="7"/>
  <c r="Q46" i="7"/>
  <c r="Q42" i="7"/>
  <c r="Q38" i="7"/>
  <c r="Q34" i="7"/>
  <c r="Q30" i="7"/>
  <c r="Q26" i="7"/>
  <c r="Q57" i="7"/>
  <c r="Q53" i="7"/>
  <c r="Q49" i="7"/>
  <c r="Q45" i="7"/>
  <c r="Q41" i="7"/>
  <c r="Q37" i="7"/>
  <c r="Q33" i="7"/>
  <c r="Q29" i="7"/>
  <c r="Q25" i="7"/>
  <c r="Q56" i="7"/>
  <c r="Q48" i="7"/>
  <c r="Q44" i="7"/>
  <c r="Q36" i="7"/>
  <c r="Q32" i="7"/>
  <c r="Q28" i="7"/>
  <c r="Q24" i="7"/>
  <c r="Q52" i="7"/>
  <c r="Q40" i="7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9" i="1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10" i="5"/>
  <c r="U16" i="4"/>
  <c r="W16" i="4" s="1"/>
  <c r="H16" i="6" s="1"/>
  <c r="U17" i="4"/>
  <c r="W17" i="4" s="1"/>
  <c r="H17" i="6" s="1"/>
  <c r="U18" i="4"/>
  <c r="W18" i="4" s="1"/>
  <c r="H18" i="6" s="1"/>
  <c r="U19" i="4"/>
  <c r="W19" i="4" s="1"/>
  <c r="H19" i="6" s="1"/>
  <c r="U20" i="4"/>
  <c r="W20" i="4" s="1"/>
  <c r="H20" i="6" s="1"/>
  <c r="U21" i="4"/>
  <c r="W21" i="4" s="1"/>
  <c r="H21" i="6" s="1"/>
  <c r="U22" i="4"/>
  <c r="W22" i="4" s="1"/>
  <c r="H22" i="6" s="1"/>
  <c r="U23" i="4"/>
  <c r="W23" i="4" s="1"/>
  <c r="H23" i="6" s="1"/>
  <c r="M21" i="8" s="1"/>
  <c r="N21" i="8" s="1"/>
  <c r="U24" i="4"/>
  <c r="W24" i="4" s="1"/>
  <c r="H24" i="6" s="1"/>
  <c r="M22" i="8" s="1"/>
  <c r="N22" i="8" s="1"/>
  <c r="U25" i="4"/>
  <c r="W25" i="4" s="1"/>
  <c r="H25" i="6" s="1"/>
  <c r="M23" i="8" s="1"/>
  <c r="N23" i="8" s="1"/>
  <c r="U26" i="4"/>
  <c r="W26" i="4" s="1"/>
  <c r="H26" i="6" s="1"/>
  <c r="M24" i="8" s="1"/>
  <c r="N24" i="8" s="1"/>
  <c r="U27" i="4"/>
  <c r="W27" i="4" s="1"/>
  <c r="H27" i="6" s="1"/>
  <c r="M25" i="8" s="1"/>
  <c r="N25" i="8" s="1"/>
  <c r="U28" i="4"/>
  <c r="W28" i="4" s="1"/>
  <c r="H28" i="6" s="1"/>
  <c r="M26" i="8" s="1"/>
  <c r="N26" i="8" s="1"/>
  <c r="P26" i="8" s="1"/>
  <c r="U29" i="4"/>
  <c r="W29" i="4" s="1"/>
  <c r="H29" i="6" s="1"/>
  <c r="M27" i="8" s="1"/>
  <c r="N27" i="8" s="1"/>
  <c r="U30" i="4"/>
  <c r="W30" i="4" s="1"/>
  <c r="H30" i="6" s="1"/>
  <c r="M28" i="8" s="1"/>
  <c r="N28" i="8" s="1"/>
  <c r="U31" i="4"/>
  <c r="W31" i="4" s="1"/>
  <c r="H31" i="6" s="1"/>
  <c r="M29" i="8" s="1"/>
  <c r="N29" i="8" s="1"/>
  <c r="U32" i="4"/>
  <c r="W32" i="4" s="1"/>
  <c r="H32" i="6" s="1"/>
  <c r="M30" i="8" s="1"/>
  <c r="N30" i="8" s="1"/>
  <c r="U33" i="4"/>
  <c r="W33" i="4" s="1"/>
  <c r="H33" i="6" s="1"/>
  <c r="M31" i="8" s="1"/>
  <c r="N31" i="8" s="1"/>
  <c r="U34" i="4"/>
  <c r="W34" i="4" s="1"/>
  <c r="H34" i="6" s="1"/>
  <c r="M32" i="8" s="1"/>
  <c r="N32" i="8" s="1"/>
  <c r="U35" i="4"/>
  <c r="W35" i="4" s="1"/>
  <c r="H35" i="6" s="1"/>
  <c r="M33" i="8" s="1"/>
  <c r="N33" i="8" s="1"/>
  <c r="U36" i="4"/>
  <c r="W36" i="4" s="1"/>
  <c r="H36" i="6" s="1"/>
  <c r="M34" i="8" s="1"/>
  <c r="N34" i="8" s="1"/>
  <c r="P34" i="8" s="1"/>
  <c r="U37" i="4"/>
  <c r="W37" i="4" s="1"/>
  <c r="H37" i="6" s="1"/>
  <c r="M35" i="8" s="1"/>
  <c r="N35" i="8" s="1"/>
  <c r="U38" i="4"/>
  <c r="W38" i="4" s="1"/>
  <c r="H38" i="6" s="1"/>
  <c r="M36" i="8" s="1"/>
  <c r="N36" i="8" s="1"/>
  <c r="U39" i="4"/>
  <c r="W39" i="4" s="1"/>
  <c r="H39" i="6" s="1"/>
  <c r="U40" i="4"/>
  <c r="W40" i="4" s="1"/>
  <c r="H40" i="6" s="1"/>
  <c r="O40" i="6" s="1"/>
  <c r="U41" i="4"/>
  <c r="W41" i="4" s="1"/>
  <c r="H41" i="6" s="1"/>
  <c r="O41" i="6" s="1"/>
  <c r="U42" i="4"/>
  <c r="W42" i="4" s="1"/>
  <c r="H42" i="6" s="1"/>
  <c r="O42" i="6" s="1"/>
  <c r="U43" i="4"/>
  <c r="W43" i="4" s="1"/>
  <c r="H43" i="6" s="1"/>
  <c r="O43" i="6" s="1"/>
  <c r="U44" i="4"/>
  <c r="W44" i="4" s="1"/>
  <c r="H44" i="6" s="1"/>
  <c r="O44" i="6" s="1"/>
  <c r="U45" i="4"/>
  <c r="W45" i="4" s="1"/>
  <c r="H45" i="6" s="1"/>
  <c r="O45" i="6" s="1"/>
  <c r="U46" i="4"/>
  <c r="W46" i="4" s="1"/>
  <c r="H46" i="6" s="1"/>
  <c r="O46" i="6" s="1"/>
  <c r="U47" i="4"/>
  <c r="W47" i="4" s="1"/>
  <c r="H47" i="6" s="1"/>
  <c r="O47" i="6" s="1"/>
  <c r="U48" i="4"/>
  <c r="W48" i="4" s="1"/>
  <c r="H48" i="6" s="1"/>
  <c r="O48" i="6" s="1"/>
  <c r="U49" i="4"/>
  <c r="W49" i="4" s="1"/>
  <c r="H49" i="6" s="1"/>
  <c r="O49" i="6" s="1"/>
  <c r="U50" i="4"/>
  <c r="W50" i="4" s="1"/>
  <c r="H50" i="6" s="1"/>
  <c r="O50" i="6" s="1"/>
  <c r="U51" i="4"/>
  <c r="W51" i="4" s="1"/>
  <c r="H51" i="6" s="1"/>
  <c r="O51" i="6" s="1"/>
  <c r="U52" i="4"/>
  <c r="W52" i="4" s="1"/>
  <c r="H52" i="6" s="1"/>
  <c r="O52" i="6" s="1"/>
  <c r="U53" i="4"/>
  <c r="W53" i="4" s="1"/>
  <c r="H53" i="6" s="1"/>
  <c r="O53" i="6" s="1"/>
  <c r="U54" i="4"/>
  <c r="W54" i="4" s="1"/>
  <c r="H54" i="6" s="1"/>
  <c r="O54" i="6" s="1"/>
  <c r="U55" i="4"/>
  <c r="W55" i="4" s="1"/>
  <c r="H55" i="6" s="1"/>
  <c r="O55" i="6" s="1"/>
  <c r="U56" i="4"/>
  <c r="W56" i="4" s="1"/>
  <c r="H56" i="6" s="1"/>
  <c r="O56" i="6" s="1"/>
  <c r="U57" i="4"/>
  <c r="W57" i="4" s="1"/>
  <c r="H57" i="6" s="1"/>
  <c r="O57" i="6" s="1"/>
  <c r="U58" i="4"/>
  <c r="W58" i="4" s="1"/>
  <c r="H58" i="6" s="1"/>
  <c r="O58" i="6" s="1"/>
  <c r="U59" i="4"/>
  <c r="W59" i="4" s="1"/>
  <c r="H59" i="6" s="1"/>
  <c r="O59" i="6" s="1"/>
  <c r="U60" i="4"/>
  <c r="W60" i="4" s="1"/>
  <c r="H60" i="6" s="1"/>
  <c r="O60" i="6" s="1"/>
  <c r="U61" i="4"/>
  <c r="W61" i="4" s="1"/>
  <c r="H61" i="6" s="1"/>
  <c r="O61" i="6" s="1"/>
  <c r="U62" i="4"/>
  <c r="W62" i="4" s="1"/>
  <c r="H62" i="6" s="1"/>
  <c r="O62" i="6" s="1"/>
  <c r="U63" i="4"/>
  <c r="W63" i="4" s="1"/>
  <c r="H63" i="6" s="1"/>
  <c r="O63" i="6" s="1"/>
  <c r="U15" i="4"/>
  <c r="W15" i="4" s="1"/>
  <c r="H15" i="6" s="1"/>
  <c r="S16" i="4"/>
  <c r="S9" i="4"/>
  <c r="S10" i="4"/>
  <c r="S11" i="4"/>
  <c r="S12" i="4"/>
  <c r="S13" i="4"/>
  <c r="S14" i="4"/>
  <c r="S15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9" i="4"/>
  <c r="S60" i="4"/>
  <c r="S61" i="4"/>
  <c r="S62" i="4"/>
  <c r="AE62" i="4" s="1"/>
  <c r="S63" i="4"/>
  <c r="AE63" i="4" s="1"/>
  <c r="S8" i="4"/>
  <c r="G8" i="4"/>
  <c r="P9" i="4"/>
  <c r="M10" i="1" s="1"/>
  <c r="P10" i="4"/>
  <c r="M11" i="1" s="1"/>
  <c r="P11" i="4"/>
  <c r="M12" i="1" s="1"/>
  <c r="P12" i="4"/>
  <c r="M13" i="1" s="1"/>
  <c r="P13" i="4"/>
  <c r="M14" i="1" s="1"/>
  <c r="P14" i="4"/>
  <c r="M15" i="1" s="1"/>
  <c r="P15" i="4"/>
  <c r="M16" i="1" s="1"/>
  <c r="P16" i="4"/>
  <c r="M17" i="1" s="1"/>
  <c r="P17" i="4"/>
  <c r="M18" i="1" s="1"/>
  <c r="P18" i="4"/>
  <c r="M19" i="1" s="1"/>
  <c r="P19" i="4"/>
  <c r="M20" i="1" s="1"/>
  <c r="P20" i="4"/>
  <c r="M21" i="1" s="1"/>
  <c r="P21" i="4"/>
  <c r="M22" i="1" s="1"/>
  <c r="P22" i="4"/>
  <c r="M23" i="1" s="1"/>
  <c r="P23" i="4"/>
  <c r="M24" i="1" s="1"/>
  <c r="P24" i="4"/>
  <c r="M25" i="1" s="1"/>
  <c r="P25" i="4"/>
  <c r="M26" i="1" s="1"/>
  <c r="P26" i="4"/>
  <c r="M27" i="1" s="1"/>
  <c r="P27" i="4"/>
  <c r="M28" i="1" s="1"/>
  <c r="P28" i="4"/>
  <c r="M29" i="1" s="1"/>
  <c r="P29" i="4"/>
  <c r="M30" i="1" s="1"/>
  <c r="P30" i="4"/>
  <c r="M31" i="1" s="1"/>
  <c r="P31" i="4"/>
  <c r="M32" i="1" s="1"/>
  <c r="P32" i="4"/>
  <c r="M33" i="1" s="1"/>
  <c r="P33" i="4"/>
  <c r="M34" i="1" s="1"/>
  <c r="P34" i="4"/>
  <c r="M35" i="1" s="1"/>
  <c r="P35" i="4"/>
  <c r="M36" i="1" s="1"/>
  <c r="P36" i="4"/>
  <c r="M37" i="1" s="1"/>
  <c r="P37" i="4"/>
  <c r="M38" i="1" s="1"/>
  <c r="P38" i="4"/>
  <c r="M39" i="1" s="1"/>
  <c r="P39" i="4"/>
  <c r="M40" i="1" s="1"/>
  <c r="P40" i="4"/>
  <c r="M41" i="1" s="1"/>
  <c r="P41" i="4"/>
  <c r="M42" i="1" s="1"/>
  <c r="P42" i="4"/>
  <c r="M43" i="1" s="1"/>
  <c r="P43" i="4"/>
  <c r="M44" i="1" s="1"/>
  <c r="P44" i="4"/>
  <c r="M45" i="1" s="1"/>
  <c r="P45" i="4"/>
  <c r="M46" i="1" s="1"/>
  <c r="P46" i="4"/>
  <c r="M47" i="1" s="1"/>
  <c r="P47" i="4"/>
  <c r="M48" i="1" s="1"/>
  <c r="P48" i="4"/>
  <c r="M49" i="1" s="1"/>
  <c r="P49" i="4"/>
  <c r="M50" i="1" s="1"/>
  <c r="P50" i="4"/>
  <c r="M51" i="1" s="1"/>
  <c r="P51" i="4"/>
  <c r="M52" i="1" s="1"/>
  <c r="P52" i="4"/>
  <c r="M53" i="1" s="1"/>
  <c r="P53" i="4"/>
  <c r="M54" i="1" s="1"/>
  <c r="P54" i="4"/>
  <c r="M55" i="1" s="1"/>
  <c r="P55" i="4"/>
  <c r="M56" i="1" s="1"/>
  <c r="P56" i="4"/>
  <c r="M57" i="1" s="1"/>
  <c r="P57" i="4"/>
  <c r="M58" i="1" s="1"/>
  <c r="P58" i="4"/>
  <c r="M59" i="1" s="1"/>
  <c r="P59" i="4"/>
  <c r="M60" i="1" s="1"/>
  <c r="P60" i="4"/>
  <c r="M61" i="1" s="1"/>
  <c r="P61" i="4"/>
  <c r="M62" i="1" s="1"/>
  <c r="P62" i="4"/>
  <c r="M63" i="1" s="1"/>
  <c r="M64" i="1"/>
  <c r="P8" i="4"/>
  <c r="M9" i="1" s="1"/>
  <c r="P27" i="8" l="1"/>
  <c r="P31" i="8"/>
  <c r="P23" i="8"/>
  <c r="P35" i="8"/>
  <c r="P30" i="8"/>
  <c r="P22" i="8"/>
  <c r="P29" i="8"/>
  <c r="P33" i="8"/>
  <c r="P21" i="8"/>
  <c r="P36" i="8"/>
  <c r="P32" i="8"/>
  <c r="P28" i="8"/>
  <c r="P24" i="8"/>
  <c r="P25" i="8"/>
  <c r="N62" i="1"/>
  <c r="O62" i="1" s="1"/>
  <c r="N58" i="1"/>
  <c r="O58" i="1" s="1"/>
  <c r="N54" i="1"/>
  <c r="O54" i="1" s="1"/>
  <c r="N50" i="1"/>
  <c r="O50" i="1" s="1"/>
  <c r="N46" i="1"/>
  <c r="O46" i="1" s="1"/>
  <c r="N42" i="1"/>
  <c r="O42" i="1" s="1"/>
  <c r="N38" i="1"/>
  <c r="O38" i="1" s="1"/>
  <c r="N34" i="1"/>
  <c r="O34" i="1" s="1"/>
  <c r="N30" i="1"/>
  <c r="O30" i="1" s="1"/>
  <c r="N26" i="1"/>
  <c r="O26" i="1" s="1"/>
  <c r="N22" i="1"/>
  <c r="O22" i="1" s="1"/>
  <c r="N18" i="1"/>
  <c r="O18" i="1" s="1"/>
  <c r="N14" i="1"/>
  <c r="O14" i="1" s="1"/>
  <c r="N10" i="1"/>
  <c r="O10" i="1" s="1"/>
  <c r="N64" i="1"/>
  <c r="O64" i="1" s="1"/>
  <c r="N56" i="1"/>
  <c r="O56" i="1" s="1"/>
  <c r="N52" i="1"/>
  <c r="O52" i="1" s="1"/>
  <c r="N44" i="1"/>
  <c r="O44" i="1" s="1"/>
  <c r="N40" i="1"/>
  <c r="O40" i="1" s="1"/>
  <c r="N32" i="1"/>
  <c r="O32" i="1" s="1"/>
  <c r="N63" i="1"/>
  <c r="O63" i="1" s="1"/>
  <c r="N59" i="1"/>
  <c r="O59" i="1" s="1"/>
  <c r="N55" i="1"/>
  <c r="O55" i="1" s="1"/>
  <c r="N51" i="1"/>
  <c r="O51" i="1" s="1"/>
  <c r="N47" i="1"/>
  <c r="O47" i="1" s="1"/>
  <c r="N43" i="1"/>
  <c r="O43" i="1" s="1"/>
  <c r="N39" i="1"/>
  <c r="O39" i="1" s="1"/>
  <c r="N35" i="1"/>
  <c r="O35" i="1" s="1"/>
  <c r="N31" i="1"/>
  <c r="O31" i="1" s="1"/>
  <c r="N27" i="1"/>
  <c r="O27" i="1" s="1"/>
  <c r="N23" i="1"/>
  <c r="O23" i="1" s="1"/>
  <c r="N19" i="1"/>
  <c r="O19" i="1" s="1"/>
  <c r="N15" i="1"/>
  <c r="O15" i="1" s="1"/>
  <c r="N11" i="1"/>
  <c r="O11" i="1" s="1"/>
  <c r="N60" i="1"/>
  <c r="O60" i="1" s="1"/>
  <c r="N48" i="1"/>
  <c r="O48" i="1" s="1"/>
  <c r="N36" i="1"/>
  <c r="O36" i="1" s="1"/>
  <c r="N28" i="1"/>
  <c r="O28" i="1" s="1"/>
  <c r="N24" i="1"/>
  <c r="O24" i="1" s="1"/>
  <c r="N20" i="1"/>
  <c r="O20" i="1" s="1"/>
  <c r="N16" i="1"/>
  <c r="O16" i="1" s="1"/>
  <c r="N12" i="1"/>
  <c r="O12" i="1" s="1"/>
  <c r="AE8" i="4"/>
  <c r="N49" i="1"/>
  <c r="O49" i="1" s="1"/>
  <c r="N17" i="1"/>
  <c r="O17" i="1" s="1"/>
  <c r="N61" i="1"/>
  <c r="O61" i="1" s="1"/>
  <c r="N29" i="1"/>
  <c r="O29" i="1" s="1"/>
  <c r="N57" i="1"/>
  <c r="O57" i="1" s="1"/>
  <c r="N41" i="1"/>
  <c r="O41" i="1" s="1"/>
  <c r="N25" i="1"/>
  <c r="O25" i="1" s="1"/>
  <c r="N9" i="1"/>
  <c r="O9" i="1" s="1"/>
  <c r="N33" i="1"/>
  <c r="O33" i="1" s="1"/>
  <c r="N45" i="1"/>
  <c r="O45" i="1" s="1"/>
  <c r="N13" i="1"/>
  <c r="O13" i="1" s="1"/>
  <c r="N53" i="1"/>
  <c r="O53" i="1" s="1"/>
  <c r="N37" i="1"/>
  <c r="O37" i="1" s="1"/>
  <c r="N21" i="1"/>
  <c r="O21" i="1" s="1"/>
  <c r="M57" i="8"/>
  <c r="N57" i="8" s="1"/>
  <c r="P57" i="8" s="1"/>
  <c r="M49" i="8"/>
  <c r="N49" i="8" s="1"/>
  <c r="P49" i="8" s="1"/>
  <c r="M41" i="8"/>
  <c r="N41" i="8" s="1"/>
  <c r="P41" i="8" s="1"/>
  <c r="M60" i="8"/>
  <c r="N60" i="8" s="1"/>
  <c r="P60" i="8" s="1"/>
  <c r="M56" i="8"/>
  <c r="N56" i="8" s="1"/>
  <c r="P56" i="8" s="1"/>
  <c r="M52" i="8"/>
  <c r="N52" i="8" s="1"/>
  <c r="P52" i="8" s="1"/>
  <c r="M48" i="8"/>
  <c r="N48" i="8" s="1"/>
  <c r="P48" i="8" s="1"/>
  <c r="M44" i="8"/>
  <c r="N44" i="8" s="1"/>
  <c r="P44" i="8" s="1"/>
  <c r="M40" i="8"/>
  <c r="N40" i="8" s="1"/>
  <c r="P40" i="8" s="1"/>
  <c r="M61" i="8"/>
  <c r="M53" i="8"/>
  <c r="N53" i="8" s="1"/>
  <c r="P53" i="8" s="1"/>
  <c r="M45" i="8"/>
  <c r="N45" i="8" s="1"/>
  <c r="P45" i="8" s="1"/>
  <c r="M37" i="8"/>
  <c r="N37" i="8" s="1"/>
  <c r="P37" i="8" s="1"/>
  <c r="M59" i="8"/>
  <c r="N59" i="8" s="1"/>
  <c r="P59" i="8" s="1"/>
  <c r="M55" i="8"/>
  <c r="N55" i="8" s="1"/>
  <c r="P55" i="8" s="1"/>
  <c r="M51" i="8"/>
  <c r="N51" i="8" s="1"/>
  <c r="P51" i="8" s="1"/>
  <c r="M47" i="8"/>
  <c r="N47" i="8" s="1"/>
  <c r="P47" i="8" s="1"/>
  <c r="M43" i="8"/>
  <c r="N43" i="8" s="1"/>
  <c r="P43" i="8" s="1"/>
  <c r="M39" i="8"/>
  <c r="N39" i="8" s="1"/>
  <c r="P39" i="8" s="1"/>
  <c r="M58" i="8"/>
  <c r="N58" i="8" s="1"/>
  <c r="P58" i="8" s="1"/>
  <c r="M50" i="8"/>
  <c r="N50" i="8" s="1"/>
  <c r="P50" i="8" s="1"/>
  <c r="M42" i="8"/>
  <c r="N42" i="8" s="1"/>
  <c r="P42" i="8" s="1"/>
  <c r="M54" i="8"/>
  <c r="N54" i="8" s="1"/>
  <c r="P54" i="8" s="1"/>
  <c r="M46" i="8"/>
  <c r="N46" i="8" s="1"/>
  <c r="P46" i="8" s="1"/>
  <c r="M38" i="8"/>
  <c r="N38" i="8" s="1"/>
  <c r="P38" i="8" s="1"/>
  <c r="AC65" i="2"/>
  <c r="N61" i="8" l="1"/>
  <c r="P61" i="8" s="1"/>
  <c r="AR65" i="2"/>
  <c r="U64" i="4"/>
  <c r="W64" i="4" s="1"/>
  <c r="H64" i="6" s="1"/>
  <c r="O64" i="6" s="1"/>
  <c r="AC66" i="2"/>
  <c r="M62" i="8" l="1"/>
  <c r="N62" i="8" s="1"/>
  <c r="P62" i="8" s="1"/>
  <c r="AR66" i="2"/>
  <c r="U65" i="4"/>
  <c r="W65" i="4" s="1"/>
  <c r="H65" i="6" s="1"/>
  <c r="D11" i="5"/>
  <c r="N11" i="5" s="1"/>
  <c r="D12" i="5"/>
  <c r="N12" i="5" s="1"/>
  <c r="D13" i="5"/>
  <c r="N13" i="5" s="1"/>
  <c r="D14" i="5"/>
  <c r="N14" i="5" s="1"/>
  <c r="D15" i="5"/>
  <c r="N15" i="5" s="1"/>
  <c r="D16" i="5"/>
  <c r="N16" i="5" s="1"/>
  <c r="D17" i="5"/>
  <c r="N17" i="5" s="1"/>
  <c r="D18" i="5"/>
  <c r="N18" i="5" s="1"/>
  <c r="D19" i="5"/>
  <c r="N19" i="5" s="1"/>
  <c r="D20" i="5"/>
  <c r="N20" i="5" s="1"/>
  <c r="D21" i="5"/>
  <c r="N21" i="5" s="1"/>
  <c r="D22" i="5"/>
  <c r="N22" i="5" s="1"/>
  <c r="D23" i="5"/>
  <c r="N23" i="5" s="1"/>
  <c r="D24" i="5"/>
  <c r="N24" i="5" s="1"/>
  <c r="D25" i="5"/>
  <c r="N25" i="5" s="1"/>
  <c r="D26" i="5"/>
  <c r="N26" i="5" s="1"/>
  <c r="D27" i="5"/>
  <c r="N27" i="5" s="1"/>
  <c r="D28" i="5"/>
  <c r="N28" i="5" s="1"/>
  <c r="D29" i="5"/>
  <c r="N29" i="5" s="1"/>
  <c r="D30" i="5"/>
  <c r="N30" i="5" s="1"/>
  <c r="D31" i="5"/>
  <c r="N31" i="5" s="1"/>
  <c r="D32" i="5"/>
  <c r="N32" i="5" s="1"/>
  <c r="D33" i="5"/>
  <c r="N33" i="5" s="1"/>
  <c r="D34" i="5"/>
  <c r="N34" i="5" s="1"/>
  <c r="D35" i="5"/>
  <c r="N35" i="5" s="1"/>
  <c r="D36" i="5"/>
  <c r="N36" i="5" s="1"/>
  <c r="D37" i="5"/>
  <c r="N37" i="5" s="1"/>
  <c r="D38" i="5"/>
  <c r="N38" i="5" s="1"/>
  <c r="D39" i="5"/>
  <c r="N39" i="5" s="1"/>
  <c r="D40" i="5"/>
  <c r="N40" i="5" s="1"/>
  <c r="D41" i="5"/>
  <c r="N41" i="5" s="1"/>
  <c r="D42" i="5"/>
  <c r="N42" i="5" s="1"/>
  <c r="D43" i="5"/>
  <c r="N43" i="5" s="1"/>
  <c r="D44" i="5"/>
  <c r="N44" i="5" s="1"/>
  <c r="D45" i="5"/>
  <c r="N45" i="5" s="1"/>
  <c r="D46" i="5"/>
  <c r="N46" i="5" s="1"/>
  <c r="D47" i="5"/>
  <c r="N47" i="5" s="1"/>
  <c r="D48" i="5"/>
  <c r="N48" i="5" s="1"/>
  <c r="D49" i="5"/>
  <c r="N49" i="5" s="1"/>
  <c r="D50" i="5"/>
  <c r="N50" i="5" s="1"/>
  <c r="D51" i="5"/>
  <c r="N51" i="5" s="1"/>
  <c r="D52" i="5"/>
  <c r="N52" i="5" s="1"/>
  <c r="D53" i="5"/>
  <c r="N53" i="5" s="1"/>
  <c r="D54" i="5"/>
  <c r="N54" i="5" s="1"/>
  <c r="D55" i="5"/>
  <c r="N55" i="5" s="1"/>
  <c r="D56" i="5"/>
  <c r="N56" i="5" s="1"/>
  <c r="D57" i="5"/>
  <c r="N57" i="5" s="1"/>
  <c r="D58" i="5"/>
  <c r="N58" i="5" s="1"/>
  <c r="D59" i="5"/>
  <c r="N59" i="5" s="1"/>
  <c r="D60" i="5"/>
  <c r="N60" i="5" s="1"/>
  <c r="D61" i="5"/>
  <c r="N61" i="5" s="1"/>
  <c r="D62" i="5"/>
  <c r="N62" i="5" s="1"/>
  <c r="D63" i="5"/>
  <c r="N63" i="5" s="1"/>
  <c r="D64" i="5"/>
  <c r="N64" i="5" s="1"/>
  <c r="D65" i="5"/>
  <c r="N65" i="5" s="1"/>
  <c r="D66" i="5"/>
  <c r="N66" i="5" s="1"/>
  <c r="D10" i="5"/>
  <c r="N10" i="5" s="1"/>
  <c r="O65" i="6" l="1"/>
  <c r="I14" i="4"/>
  <c r="K14" i="4" s="1"/>
  <c r="C14" i="6" s="1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13" i="4"/>
  <c r="K13" i="4" s="1"/>
  <c r="C13" i="6" s="1"/>
  <c r="G9" i="4"/>
  <c r="AE9" i="4" s="1"/>
  <c r="G10" i="4"/>
  <c r="AE10" i="4" s="1"/>
  <c r="G11" i="4"/>
  <c r="AE11" i="4" s="1"/>
  <c r="G12" i="4"/>
  <c r="AE12" i="4" s="1"/>
  <c r="G13" i="4"/>
  <c r="AE13" i="4" s="1"/>
  <c r="G14" i="4"/>
  <c r="AE14" i="4" s="1"/>
  <c r="G15" i="4"/>
  <c r="AE15" i="4" s="1"/>
  <c r="G16" i="4"/>
  <c r="AE16" i="4" s="1"/>
  <c r="G17" i="4"/>
  <c r="AE17" i="4" s="1"/>
  <c r="G18" i="4"/>
  <c r="AE18" i="4" s="1"/>
  <c r="G19" i="4"/>
  <c r="AE19" i="4" s="1"/>
  <c r="G20" i="4"/>
  <c r="AE20" i="4" s="1"/>
  <c r="G21" i="4"/>
  <c r="AE21" i="4" s="1"/>
  <c r="G22" i="4"/>
  <c r="AE22" i="4" s="1"/>
  <c r="G23" i="4"/>
  <c r="AE23" i="4" s="1"/>
  <c r="G24" i="4"/>
  <c r="AE24" i="4" s="1"/>
  <c r="G25" i="4"/>
  <c r="AE25" i="4" s="1"/>
  <c r="G26" i="4"/>
  <c r="AE26" i="4" s="1"/>
  <c r="G27" i="4"/>
  <c r="AE27" i="4" s="1"/>
  <c r="G28" i="4"/>
  <c r="AE28" i="4" s="1"/>
  <c r="G29" i="4"/>
  <c r="AE29" i="4" s="1"/>
  <c r="G30" i="4"/>
  <c r="AE30" i="4" s="1"/>
  <c r="G31" i="4"/>
  <c r="AE31" i="4" s="1"/>
  <c r="G32" i="4"/>
  <c r="AE32" i="4" s="1"/>
  <c r="G33" i="4"/>
  <c r="AE33" i="4" s="1"/>
  <c r="G34" i="4"/>
  <c r="AE34" i="4" s="1"/>
  <c r="G35" i="4"/>
  <c r="AE35" i="4" s="1"/>
  <c r="G36" i="4"/>
  <c r="AE36" i="4" s="1"/>
  <c r="G37" i="4"/>
  <c r="AE37" i="4" s="1"/>
  <c r="G38" i="4"/>
  <c r="AE38" i="4" s="1"/>
  <c r="G39" i="4"/>
  <c r="AE39" i="4" s="1"/>
  <c r="G40" i="4"/>
  <c r="AE40" i="4" s="1"/>
  <c r="G41" i="4"/>
  <c r="AE41" i="4" s="1"/>
  <c r="G42" i="4"/>
  <c r="AE42" i="4" s="1"/>
  <c r="G43" i="4"/>
  <c r="AE43" i="4" s="1"/>
  <c r="G44" i="4"/>
  <c r="AE44" i="4" s="1"/>
  <c r="G45" i="4"/>
  <c r="AE45" i="4" s="1"/>
  <c r="G46" i="4"/>
  <c r="AE46" i="4" s="1"/>
  <c r="G47" i="4"/>
  <c r="AE47" i="4" s="1"/>
  <c r="G48" i="4"/>
  <c r="AE48" i="4" s="1"/>
  <c r="G49" i="4"/>
  <c r="AE49" i="4" s="1"/>
  <c r="G50" i="4"/>
  <c r="AE50" i="4" s="1"/>
  <c r="G51" i="4"/>
  <c r="AE51" i="4" s="1"/>
  <c r="G52" i="4"/>
  <c r="AE52" i="4" s="1"/>
  <c r="G53" i="4"/>
  <c r="AE53" i="4" s="1"/>
  <c r="G54" i="4"/>
  <c r="AE54" i="4" s="1"/>
  <c r="G55" i="4"/>
  <c r="AE55" i="4" s="1"/>
  <c r="G56" i="4"/>
  <c r="AE56" i="4" s="1"/>
  <c r="G57" i="4"/>
  <c r="AE57" i="4" s="1"/>
  <c r="G58" i="4"/>
  <c r="AE58" i="4" s="1"/>
  <c r="G59" i="4"/>
  <c r="AE59" i="4" s="1"/>
  <c r="G60" i="4"/>
  <c r="AE60" i="4" s="1"/>
  <c r="G61" i="4"/>
  <c r="AE61" i="4" s="1"/>
  <c r="K59" i="4" l="1"/>
  <c r="AG59" i="4"/>
  <c r="K55" i="4"/>
  <c r="AG55" i="4"/>
  <c r="K51" i="4"/>
  <c r="AG51" i="4"/>
  <c r="K47" i="4"/>
  <c r="AG47" i="4"/>
  <c r="K43" i="4"/>
  <c r="AG43" i="4"/>
  <c r="K39" i="4"/>
  <c r="AG39" i="4"/>
  <c r="K35" i="4"/>
  <c r="AG35" i="4"/>
  <c r="K31" i="4"/>
  <c r="AG31" i="4"/>
  <c r="K27" i="4"/>
  <c r="AG27" i="4"/>
  <c r="K23" i="4"/>
  <c r="AG23" i="4"/>
  <c r="K19" i="4"/>
  <c r="AG19" i="4"/>
  <c r="K15" i="4"/>
  <c r="AG15" i="4"/>
  <c r="K62" i="4"/>
  <c r="AG62" i="4"/>
  <c r="K58" i="4"/>
  <c r="AG58" i="4"/>
  <c r="K54" i="4"/>
  <c r="AG54" i="4"/>
  <c r="K50" i="4"/>
  <c r="AG50" i="4"/>
  <c r="K46" i="4"/>
  <c r="AG46" i="4"/>
  <c r="K42" i="4"/>
  <c r="AG42" i="4"/>
  <c r="K38" i="4"/>
  <c r="AG38" i="4"/>
  <c r="K34" i="4"/>
  <c r="AG34" i="4"/>
  <c r="K30" i="4"/>
  <c r="AG30" i="4"/>
  <c r="K26" i="4"/>
  <c r="AG26" i="4"/>
  <c r="K22" i="4"/>
  <c r="AG22" i="4"/>
  <c r="K18" i="4"/>
  <c r="AG18" i="4"/>
  <c r="K61" i="4"/>
  <c r="AG61" i="4"/>
  <c r="K57" i="4"/>
  <c r="AG57" i="4"/>
  <c r="K53" i="4"/>
  <c r="AG53" i="4"/>
  <c r="K49" i="4"/>
  <c r="AG49" i="4"/>
  <c r="K45" i="4"/>
  <c r="AG45" i="4"/>
  <c r="K41" i="4"/>
  <c r="AG41" i="4"/>
  <c r="K37" i="4"/>
  <c r="AG37" i="4"/>
  <c r="K33" i="4"/>
  <c r="AG33" i="4"/>
  <c r="K29" i="4"/>
  <c r="AG29" i="4"/>
  <c r="K25" i="4"/>
  <c r="AG25" i="4"/>
  <c r="K21" i="4"/>
  <c r="AG21" i="4"/>
  <c r="K17" i="4"/>
  <c r="AG17" i="4"/>
  <c r="K60" i="4"/>
  <c r="AG60" i="4"/>
  <c r="K56" i="4"/>
  <c r="AG56" i="4"/>
  <c r="K52" i="4"/>
  <c r="AG52" i="4"/>
  <c r="K48" i="4"/>
  <c r="AG48" i="4"/>
  <c r="K44" i="4"/>
  <c r="AG44" i="4"/>
  <c r="K40" i="4"/>
  <c r="AG40" i="4"/>
  <c r="K36" i="4"/>
  <c r="AG36" i="4"/>
  <c r="K32" i="4"/>
  <c r="AG32" i="4"/>
  <c r="K28" i="4"/>
  <c r="AG28" i="4"/>
  <c r="K24" i="4"/>
  <c r="AG24" i="4"/>
  <c r="K20" i="4"/>
  <c r="AG20" i="4"/>
  <c r="K16" i="4"/>
  <c r="AG16" i="4"/>
  <c r="I64" i="4"/>
  <c r="K64" i="4" s="1"/>
  <c r="I63" i="4"/>
  <c r="C16" i="6" l="1"/>
  <c r="AI16" i="4"/>
  <c r="C24" i="6"/>
  <c r="AI24" i="4"/>
  <c r="C32" i="6"/>
  <c r="AI32" i="4"/>
  <c r="C40" i="6"/>
  <c r="AI40" i="4"/>
  <c r="C48" i="6"/>
  <c r="AI48" i="4"/>
  <c r="C56" i="6"/>
  <c r="AI56" i="4"/>
  <c r="C17" i="6"/>
  <c r="AI17" i="4"/>
  <c r="C25" i="6"/>
  <c r="AI25" i="4"/>
  <c r="C33" i="6"/>
  <c r="AI33" i="4"/>
  <c r="C41" i="6"/>
  <c r="AI41" i="4"/>
  <c r="C49" i="6"/>
  <c r="AI49" i="4"/>
  <c r="C57" i="6"/>
  <c r="AI57" i="4"/>
  <c r="C18" i="6"/>
  <c r="AI18" i="4"/>
  <c r="C26" i="6"/>
  <c r="AI26" i="4"/>
  <c r="C34" i="6"/>
  <c r="AI34" i="4"/>
  <c r="C42" i="6"/>
  <c r="AI42" i="4"/>
  <c r="C50" i="6"/>
  <c r="AI50" i="4"/>
  <c r="C58" i="6"/>
  <c r="AI58" i="4"/>
  <c r="C15" i="6"/>
  <c r="N15" i="6" s="1"/>
  <c r="AI15" i="4"/>
  <c r="C23" i="6"/>
  <c r="AI23" i="4"/>
  <c r="C31" i="6"/>
  <c r="AI31" i="4"/>
  <c r="C39" i="6"/>
  <c r="AI39" i="4"/>
  <c r="C47" i="6"/>
  <c r="AI47" i="4"/>
  <c r="C55" i="6"/>
  <c r="AI55" i="4"/>
  <c r="K63" i="4"/>
  <c r="AG63" i="4"/>
  <c r="AG64" i="4"/>
  <c r="C20" i="6"/>
  <c r="AI20" i="4"/>
  <c r="C28" i="6"/>
  <c r="AI28" i="4"/>
  <c r="C36" i="6"/>
  <c r="AI36" i="4"/>
  <c r="C44" i="6"/>
  <c r="AI44" i="4"/>
  <c r="C52" i="6"/>
  <c r="AI52" i="4"/>
  <c r="C60" i="6"/>
  <c r="AI60" i="4"/>
  <c r="C21" i="6"/>
  <c r="AI21" i="4"/>
  <c r="C29" i="6"/>
  <c r="AI29" i="4"/>
  <c r="C37" i="6"/>
  <c r="AI37" i="4"/>
  <c r="C45" i="6"/>
  <c r="AI45" i="4"/>
  <c r="C53" i="6"/>
  <c r="AI53" i="4"/>
  <c r="C61" i="6"/>
  <c r="AI61" i="4"/>
  <c r="C22" i="6"/>
  <c r="AI22" i="4"/>
  <c r="C30" i="6"/>
  <c r="AI30" i="4"/>
  <c r="C38" i="6"/>
  <c r="AI38" i="4"/>
  <c r="C46" i="6"/>
  <c r="AI46" i="4"/>
  <c r="C54" i="6"/>
  <c r="AI54" i="4"/>
  <c r="C62" i="6"/>
  <c r="AI62" i="4"/>
  <c r="C19" i="6"/>
  <c r="AI19" i="4"/>
  <c r="C27" i="6"/>
  <c r="AI27" i="4"/>
  <c r="C35" i="6"/>
  <c r="AI35" i="4"/>
  <c r="C43" i="6"/>
  <c r="AI43" i="4"/>
  <c r="C51" i="6"/>
  <c r="AI51" i="4"/>
  <c r="C59" i="6"/>
  <c r="AI59" i="4"/>
  <c r="I65" i="4"/>
  <c r="K65" i="4" s="1"/>
  <c r="C10" i="1"/>
  <c r="U10" i="1" s="1"/>
  <c r="C11" i="1"/>
  <c r="U11" i="1" s="1"/>
  <c r="C12" i="1"/>
  <c r="U12" i="1" s="1"/>
  <c r="C13" i="1"/>
  <c r="U13" i="1" s="1"/>
  <c r="C14" i="1"/>
  <c r="U14" i="1" s="1"/>
  <c r="C15" i="1"/>
  <c r="U15" i="1" s="1"/>
  <c r="C16" i="1"/>
  <c r="U16" i="1" s="1"/>
  <c r="C17" i="1"/>
  <c r="U17" i="1" s="1"/>
  <c r="C18" i="1"/>
  <c r="U18" i="1" s="1"/>
  <c r="C19" i="1"/>
  <c r="U19" i="1" s="1"/>
  <c r="C20" i="1"/>
  <c r="U20" i="1" s="1"/>
  <c r="C21" i="1"/>
  <c r="U21" i="1" s="1"/>
  <c r="C22" i="1"/>
  <c r="U22" i="1" s="1"/>
  <c r="C23" i="1"/>
  <c r="U23" i="1" s="1"/>
  <c r="C24" i="1"/>
  <c r="U24" i="1" s="1"/>
  <c r="C25" i="1"/>
  <c r="U25" i="1" s="1"/>
  <c r="C26" i="1"/>
  <c r="U26" i="1" s="1"/>
  <c r="C27" i="1"/>
  <c r="U27" i="1" s="1"/>
  <c r="C28" i="1"/>
  <c r="U28" i="1" s="1"/>
  <c r="C29" i="1"/>
  <c r="U29" i="1" s="1"/>
  <c r="C30" i="1"/>
  <c r="U30" i="1" s="1"/>
  <c r="C31" i="1"/>
  <c r="U31" i="1" s="1"/>
  <c r="C32" i="1"/>
  <c r="U32" i="1" s="1"/>
  <c r="C33" i="1"/>
  <c r="U33" i="1" s="1"/>
  <c r="C34" i="1"/>
  <c r="U34" i="1" s="1"/>
  <c r="C35" i="1"/>
  <c r="U35" i="1" s="1"/>
  <c r="C36" i="1"/>
  <c r="U36" i="1" s="1"/>
  <c r="C37" i="1"/>
  <c r="U37" i="1" s="1"/>
  <c r="C38" i="1"/>
  <c r="U38" i="1" s="1"/>
  <c r="C39" i="1"/>
  <c r="U39" i="1" s="1"/>
  <c r="C40" i="1"/>
  <c r="U40" i="1" s="1"/>
  <c r="C41" i="1"/>
  <c r="U41" i="1" s="1"/>
  <c r="C42" i="1"/>
  <c r="U42" i="1" s="1"/>
  <c r="C43" i="1"/>
  <c r="U43" i="1" s="1"/>
  <c r="C44" i="1"/>
  <c r="U44" i="1" s="1"/>
  <c r="C45" i="1"/>
  <c r="U45" i="1" s="1"/>
  <c r="C46" i="1"/>
  <c r="U46" i="1" s="1"/>
  <c r="C47" i="1"/>
  <c r="U47" i="1" s="1"/>
  <c r="C48" i="1"/>
  <c r="U48" i="1" s="1"/>
  <c r="C49" i="1"/>
  <c r="U49" i="1" s="1"/>
  <c r="C50" i="1"/>
  <c r="U50" i="1" s="1"/>
  <c r="C51" i="1"/>
  <c r="U51" i="1" s="1"/>
  <c r="C52" i="1"/>
  <c r="U52" i="1" s="1"/>
  <c r="C53" i="1"/>
  <c r="U53" i="1" s="1"/>
  <c r="C54" i="1"/>
  <c r="U54" i="1" s="1"/>
  <c r="C55" i="1"/>
  <c r="U55" i="1" s="1"/>
  <c r="C56" i="1"/>
  <c r="U56" i="1" s="1"/>
  <c r="C57" i="1"/>
  <c r="U57" i="1" s="1"/>
  <c r="C58" i="1"/>
  <c r="U58" i="1" s="1"/>
  <c r="C59" i="1"/>
  <c r="U59" i="1" s="1"/>
  <c r="C60" i="1"/>
  <c r="U60" i="1" s="1"/>
  <c r="C61" i="1"/>
  <c r="U61" i="1" s="1"/>
  <c r="C62" i="1"/>
  <c r="U62" i="1" s="1"/>
  <c r="C63" i="1"/>
  <c r="U63" i="1" s="1"/>
  <c r="C9" i="1"/>
  <c r="U9" i="1" s="1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10" i="1" l="1"/>
  <c r="V10" i="1" s="1"/>
  <c r="AB9" i="4"/>
  <c r="D18" i="1"/>
  <c r="V18" i="1" s="1"/>
  <c r="AB17" i="4"/>
  <c r="D26" i="1"/>
  <c r="V26" i="1" s="1"/>
  <c r="AB25" i="4"/>
  <c r="D30" i="1"/>
  <c r="V30" i="1" s="1"/>
  <c r="AB29" i="4"/>
  <c r="D38" i="1"/>
  <c r="V38" i="1" s="1"/>
  <c r="AB37" i="4"/>
  <c r="D46" i="1"/>
  <c r="V46" i="1" s="1"/>
  <c r="AB45" i="4"/>
  <c r="D54" i="1"/>
  <c r="V54" i="1" s="1"/>
  <c r="AB53" i="4"/>
  <c r="D62" i="1"/>
  <c r="V62" i="1" s="1"/>
  <c r="AB61" i="4"/>
  <c r="D15" i="1"/>
  <c r="V15" i="1" s="1"/>
  <c r="AB14" i="4"/>
  <c r="D23" i="1"/>
  <c r="V23" i="1" s="1"/>
  <c r="AB22" i="4"/>
  <c r="D31" i="1"/>
  <c r="V31" i="1" s="1"/>
  <c r="AB30" i="4"/>
  <c r="D35" i="1"/>
  <c r="V35" i="1" s="1"/>
  <c r="AB34" i="4"/>
  <c r="D39" i="1"/>
  <c r="V39" i="1" s="1"/>
  <c r="AB38" i="4"/>
  <c r="D43" i="1"/>
  <c r="V43" i="1" s="1"/>
  <c r="AB42" i="4"/>
  <c r="D47" i="1"/>
  <c r="V47" i="1" s="1"/>
  <c r="AB46" i="4"/>
  <c r="D51" i="1"/>
  <c r="V51" i="1" s="1"/>
  <c r="AB50" i="4"/>
  <c r="D59" i="1"/>
  <c r="V59" i="1" s="1"/>
  <c r="AB58" i="4"/>
  <c r="D63" i="1"/>
  <c r="V63" i="1" s="1"/>
  <c r="AB62" i="4"/>
  <c r="D12" i="1"/>
  <c r="V12" i="1" s="1"/>
  <c r="AB11" i="4"/>
  <c r="D16" i="1"/>
  <c r="V16" i="1" s="1"/>
  <c r="AB15" i="4"/>
  <c r="D20" i="1"/>
  <c r="V20" i="1" s="1"/>
  <c r="AB19" i="4"/>
  <c r="D24" i="1"/>
  <c r="V24" i="1" s="1"/>
  <c r="AB23" i="4"/>
  <c r="D28" i="1"/>
  <c r="V28" i="1" s="1"/>
  <c r="AB27" i="4"/>
  <c r="D32" i="1"/>
  <c r="V32" i="1" s="1"/>
  <c r="AB31" i="4"/>
  <c r="D36" i="1"/>
  <c r="V36" i="1" s="1"/>
  <c r="AB35" i="4"/>
  <c r="D40" i="1"/>
  <c r="V40" i="1" s="1"/>
  <c r="AB39" i="4"/>
  <c r="D44" i="1"/>
  <c r="V44" i="1" s="1"/>
  <c r="AB43" i="4"/>
  <c r="D48" i="1"/>
  <c r="V48" i="1" s="1"/>
  <c r="AB47" i="4"/>
  <c r="D52" i="1"/>
  <c r="V52" i="1" s="1"/>
  <c r="AB51" i="4"/>
  <c r="D56" i="1"/>
  <c r="V56" i="1" s="1"/>
  <c r="AB55" i="4"/>
  <c r="D60" i="1"/>
  <c r="V60" i="1" s="1"/>
  <c r="AB59" i="4"/>
  <c r="D9" i="1"/>
  <c r="V9" i="1" s="1"/>
  <c r="AB8" i="4"/>
  <c r="D13" i="1"/>
  <c r="V13" i="1" s="1"/>
  <c r="AB12" i="4"/>
  <c r="D17" i="1"/>
  <c r="V17" i="1" s="1"/>
  <c r="AB16" i="4"/>
  <c r="D21" i="1"/>
  <c r="V21" i="1" s="1"/>
  <c r="AB20" i="4"/>
  <c r="D25" i="1"/>
  <c r="V25" i="1" s="1"/>
  <c r="AB24" i="4"/>
  <c r="D29" i="1"/>
  <c r="V29" i="1" s="1"/>
  <c r="AB28" i="4"/>
  <c r="D33" i="1"/>
  <c r="V33" i="1" s="1"/>
  <c r="AB32" i="4"/>
  <c r="D37" i="1"/>
  <c r="V37" i="1" s="1"/>
  <c r="AB36" i="4"/>
  <c r="D41" i="1"/>
  <c r="V41" i="1" s="1"/>
  <c r="AB40" i="4"/>
  <c r="D45" i="1"/>
  <c r="V45" i="1" s="1"/>
  <c r="AB44" i="4"/>
  <c r="D49" i="1"/>
  <c r="V49" i="1" s="1"/>
  <c r="AB48" i="4"/>
  <c r="D53" i="1"/>
  <c r="V53" i="1" s="1"/>
  <c r="AB52" i="4"/>
  <c r="D57" i="1"/>
  <c r="V57" i="1" s="1"/>
  <c r="AB56" i="4"/>
  <c r="D61" i="1"/>
  <c r="V61" i="1" s="1"/>
  <c r="AB60" i="4"/>
  <c r="D14" i="1"/>
  <c r="V14" i="1" s="1"/>
  <c r="AB13" i="4"/>
  <c r="D22" i="1"/>
  <c r="V22" i="1" s="1"/>
  <c r="AB21" i="4"/>
  <c r="D34" i="1"/>
  <c r="V34" i="1" s="1"/>
  <c r="AB33" i="4"/>
  <c r="D42" i="1"/>
  <c r="V42" i="1" s="1"/>
  <c r="AB41" i="4"/>
  <c r="D50" i="1"/>
  <c r="V50" i="1" s="1"/>
  <c r="AB49" i="4"/>
  <c r="D58" i="1"/>
  <c r="V58" i="1" s="1"/>
  <c r="AB57" i="4"/>
  <c r="D11" i="1"/>
  <c r="V11" i="1" s="1"/>
  <c r="AB10" i="4"/>
  <c r="D19" i="1"/>
  <c r="V19" i="1" s="1"/>
  <c r="AB18" i="4"/>
  <c r="D27" i="1"/>
  <c r="V27" i="1" s="1"/>
  <c r="AB26" i="4"/>
  <c r="D55" i="1"/>
  <c r="V55" i="1" s="1"/>
  <c r="AB54" i="4"/>
  <c r="N51" i="6"/>
  <c r="N35" i="6"/>
  <c r="P19" i="6"/>
  <c r="N19" i="6"/>
  <c r="N54" i="6"/>
  <c r="N38" i="6"/>
  <c r="P22" i="6"/>
  <c r="N22" i="6"/>
  <c r="N53" i="6"/>
  <c r="N37" i="6"/>
  <c r="P21" i="6"/>
  <c r="N21" i="6"/>
  <c r="N52" i="6"/>
  <c r="N36" i="6"/>
  <c r="P20" i="6"/>
  <c r="N20" i="6"/>
  <c r="N47" i="6"/>
  <c r="N31" i="6"/>
  <c r="N50" i="6"/>
  <c r="N34" i="6"/>
  <c r="P18" i="6"/>
  <c r="N18" i="6"/>
  <c r="N49" i="6"/>
  <c r="N33" i="6"/>
  <c r="P17" i="6"/>
  <c r="N17" i="6"/>
  <c r="N48" i="6"/>
  <c r="N32" i="6"/>
  <c r="P16" i="6"/>
  <c r="N16" i="6"/>
  <c r="N59" i="6"/>
  <c r="N43" i="6"/>
  <c r="N27" i="6"/>
  <c r="N62" i="6"/>
  <c r="N46" i="6"/>
  <c r="N30" i="6"/>
  <c r="N61" i="6"/>
  <c r="N45" i="6"/>
  <c r="N29" i="6"/>
  <c r="N60" i="6"/>
  <c r="N44" i="6"/>
  <c r="N28" i="6"/>
  <c r="N55" i="6"/>
  <c r="N39" i="6"/>
  <c r="N23" i="6"/>
  <c r="N58" i="6"/>
  <c r="N42" i="6"/>
  <c r="N26" i="6"/>
  <c r="N57" i="6"/>
  <c r="N41" i="6"/>
  <c r="N25" i="6"/>
  <c r="N56" i="6"/>
  <c r="N40" i="6"/>
  <c r="N24" i="6"/>
  <c r="P15" i="6"/>
  <c r="AG65" i="4"/>
  <c r="C63" i="6"/>
  <c r="AI63" i="4"/>
  <c r="C64" i="6"/>
  <c r="AI64" i="4"/>
  <c r="E14" i="1"/>
  <c r="E60" i="1" l="1"/>
  <c r="E33" i="1"/>
  <c r="W33" i="1" s="1"/>
  <c r="E63" i="1"/>
  <c r="F63" i="1" s="1"/>
  <c r="X63" i="1" s="1"/>
  <c r="E51" i="1"/>
  <c r="W51" i="1" s="1"/>
  <c r="E34" i="1"/>
  <c r="W34" i="1" s="1"/>
  <c r="E37" i="1"/>
  <c r="W37" i="1" s="1"/>
  <c r="E22" i="1"/>
  <c r="W22" i="1" s="1"/>
  <c r="E24" i="1"/>
  <c r="E41" i="1"/>
  <c r="W41" i="1" s="1"/>
  <c r="E11" i="1"/>
  <c r="W11" i="1" s="1"/>
  <c r="E49" i="1"/>
  <c r="F49" i="1" s="1"/>
  <c r="X49" i="1" s="1"/>
  <c r="E40" i="1"/>
  <c r="F40" i="1" s="1"/>
  <c r="X40" i="1" s="1"/>
  <c r="E32" i="1"/>
  <c r="F32" i="1" s="1"/>
  <c r="X32" i="1" s="1"/>
  <c r="E23" i="1"/>
  <c r="F23" i="1" s="1"/>
  <c r="X23" i="1" s="1"/>
  <c r="E62" i="1"/>
  <c r="F62" i="1" s="1"/>
  <c r="X62" i="1" s="1"/>
  <c r="E30" i="1"/>
  <c r="F30" i="1" s="1"/>
  <c r="X30" i="1" s="1"/>
  <c r="E57" i="1"/>
  <c r="F57" i="1" s="1"/>
  <c r="X57" i="1" s="1"/>
  <c r="E48" i="1"/>
  <c r="F48" i="1" s="1"/>
  <c r="X48" i="1" s="1"/>
  <c r="E27" i="1"/>
  <c r="F27" i="1" s="1"/>
  <c r="X27" i="1" s="1"/>
  <c r="E17" i="1"/>
  <c r="W17" i="1" s="1"/>
  <c r="E50" i="1"/>
  <c r="F50" i="1" s="1"/>
  <c r="X50" i="1" s="1"/>
  <c r="E9" i="1"/>
  <c r="F9" i="1" s="1"/>
  <c r="X9" i="1" s="1"/>
  <c r="E56" i="1"/>
  <c r="W56" i="1" s="1"/>
  <c r="E43" i="1"/>
  <c r="F43" i="1" s="1"/>
  <c r="X43" i="1" s="1"/>
  <c r="E35" i="1"/>
  <c r="W35" i="1" s="1"/>
  <c r="E25" i="1"/>
  <c r="W25" i="1" s="1"/>
  <c r="E16" i="1"/>
  <c r="F16" i="1" s="1"/>
  <c r="X16" i="1" s="1"/>
  <c r="E46" i="1"/>
  <c r="F46" i="1" s="1"/>
  <c r="X46" i="1" s="1"/>
  <c r="E18" i="1"/>
  <c r="F18" i="1" s="1"/>
  <c r="X18" i="1" s="1"/>
  <c r="E55" i="1"/>
  <c r="W55" i="1" s="1"/>
  <c r="E59" i="1"/>
  <c r="W59" i="1" s="1"/>
  <c r="E31" i="1"/>
  <c r="F31" i="1" s="1"/>
  <c r="X31" i="1" s="1"/>
  <c r="E53" i="1"/>
  <c r="F53" i="1" s="1"/>
  <c r="X53" i="1" s="1"/>
  <c r="E36" i="1"/>
  <c r="W36" i="1" s="1"/>
  <c r="E12" i="1"/>
  <c r="W12" i="1" s="1"/>
  <c r="E20" i="1"/>
  <c r="F20" i="1" s="1"/>
  <c r="X20" i="1" s="1"/>
  <c r="E52" i="1"/>
  <c r="W52" i="1" s="1"/>
  <c r="E28" i="1"/>
  <c r="F28" i="1" s="1"/>
  <c r="X28" i="1" s="1"/>
  <c r="E38" i="1"/>
  <c r="F38" i="1" s="1"/>
  <c r="X38" i="1" s="1"/>
  <c r="E47" i="1"/>
  <c r="W47" i="1" s="1"/>
  <c r="E44" i="1"/>
  <c r="F44" i="1" s="1"/>
  <c r="X44" i="1" s="1"/>
  <c r="E39" i="1"/>
  <c r="F39" i="1" s="1"/>
  <c r="X39" i="1" s="1"/>
  <c r="E21" i="1"/>
  <c r="F21" i="1" s="1"/>
  <c r="X21" i="1" s="1"/>
  <c r="E15" i="1"/>
  <c r="W15" i="1" s="1"/>
  <c r="E54" i="1"/>
  <c r="W54" i="1" s="1"/>
  <c r="E61" i="1"/>
  <c r="W61" i="1" s="1"/>
  <c r="E45" i="1"/>
  <c r="W45" i="1" s="1"/>
  <c r="E29" i="1"/>
  <c r="W29" i="1" s="1"/>
  <c r="E19" i="1"/>
  <c r="W19" i="1" s="1"/>
  <c r="E13" i="1"/>
  <c r="W13" i="1" s="1"/>
  <c r="E58" i="1"/>
  <c r="W58" i="1" s="1"/>
  <c r="E42" i="1"/>
  <c r="F42" i="1" s="1"/>
  <c r="X42" i="1" s="1"/>
  <c r="E26" i="1"/>
  <c r="W26" i="1" s="1"/>
  <c r="E10" i="1"/>
  <c r="W10" i="1" s="1"/>
  <c r="F56" i="1"/>
  <c r="X56" i="1" s="1"/>
  <c r="F24" i="1"/>
  <c r="X24" i="1" s="1"/>
  <c r="W24" i="1"/>
  <c r="N63" i="6"/>
  <c r="F22" i="8"/>
  <c r="G22" i="8" s="1"/>
  <c r="I22" i="8" s="1"/>
  <c r="P24" i="6"/>
  <c r="F39" i="8"/>
  <c r="G39" i="8" s="1"/>
  <c r="I39" i="8" s="1"/>
  <c r="P41" i="6"/>
  <c r="F56" i="8"/>
  <c r="G56" i="8" s="1"/>
  <c r="I56" i="8" s="1"/>
  <c r="P58" i="6"/>
  <c r="F26" i="8"/>
  <c r="G26" i="8" s="1"/>
  <c r="I26" i="8" s="1"/>
  <c r="P28" i="6"/>
  <c r="F43" i="8"/>
  <c r="G43" i="8" s="1"/>
  <c r="I43" i="8" s="1"/>
  <c r="P45" i="6"/>
  <c r="F60" i="8"/>
  <c r="G60" i="8" s="1"/>
  <c r="I60" i="8" s="1"/>
  <c r="P62" i="6"/>
  <c r="F41" i="8"/>
  <c r="G41" i="8" s="1"/>
  <c r="I41" i="8" s="1"/>
  <c r="P43" i="6"/>
  <c r="F31" i="8"/>
  <c r="G31" i="8" s="1"/>
  <c r="I31" i="8" s="1"/>
  <c r="P33" i="6"/>
  <c r="F48" i="8"/>
  <c r="G48" i="8" s="1"/>
  <c r="I48" i="8" s="1"/>
  <c r="P50" i="6"/>
  <c r="F45" i="8"/>
  <c r="G45" i="8" s="1"/>
  <c r="I45" i="8" s="1"/>
  <c r="P47" i="6"/>
  <c r="F34" i="8"/>
  <c r="G34" i="8" s="1"/>
  <c r="I34" i="8" s="1"/>
  <c r="P36" i="6"/>
  <c r="F51" i="8"/>
  <c r="G51" i="8" s="1"/>
  <c r="I51" i="8" s="1"/>
  <c r="P53" i="6"/>
  <c r="F36" i="8"/>
  <c r="G36" i="8" s="1"/>
  <c r="I36" i="8" s="1"/>
  <c r="P38" i="6"/>
  <c r="F49" i="8"/>
  <c r="G49" i="8" s="1"/>
  <c r="I49" i="8" s="1"/>
  <c r="P51" i="6"/>
  <c r="F37" i="1"/>
  <c r="X37" i="1" s="1"/>
  <c r="P64" i="6"/>
  <c r="N64" i="6"/>
  <c r="F60" i="1"/>
  <c r="X60" i="1" s="1"/>
  <c r="W60" i="1"/>
  <c r="F22" i="1"/>
  <c r="X22" i="1" s="1"/>
  <c r="F54" i="8"/>
  <c r="G54" i="8" s="1"/>
  <c r="I54" i="8" s="1"/>
  <c r="P56" i="6"/>
  <c r="F24" i="8"/>
  <c r="G24" i="8" s="1"/>
  <c r="I24" i="8" s="1"/>
  <c r="P26" i="6"/>
  <c r="F37" i="8"/>
  <c r="G37" i="8" s="1"/>
  <c r="I37" i="8" s="1"/>
  <c r="P39" i="6"/>
  <c r="F58" i="8"/>
  <c r="G58" i="8" s="1"/>
  <c r="I58" i="8" s="1"/>
  <c r="P60" i="6"/>
  <c r="F28" i="8"/>
  <c r="G28" i="8" s="1"/>
  <c r="I28" i="8" s="1"/>
  <c r="P30" i="6"/>
  <c r="F46" i="8"/>
  <c r="G46" i="8" s="1"/>
  <c r="I46" i="8" s="1"/>
  <c r="P48" i="6"/>
  <c r="F14" i="1"/>
  <c r="X14" i="1" s="1"/>
  <c r="W14" i="1"/>
  <c r="F38" i="8"/>
  <c r="G38" i="8" s="1"/>
  <c r="I38" i="8" s="1"/>
  <c r="P40" i="6"/>
  <c r="F23" i="8"/>
  <c r="G23" i="8" s="1"/>
  <c r="I23" i="8" s="1"/>
  <c r="P25" i="6"/>
  <c r="F55" i="8"/>
  <c r="G55" i="8" s="1"/>
  <c r="I55" i="8" s="1"/>
  <c r="P57" i="6"/>
  <c r="F40" i="8"/>
  <c r="G40" i="8" s="1"/>
  <c r="I40" i="8" s="1"/>
  <c r="P42" i="6"/>
  <c r="F21" i="8"/>
  <c r="P23" i="6"/>
  <c r="F53" i="8"/>
  <c r="G53" i="8" s="1"/>
  <c r="I53" i="8" s="1"/>
  <c r="P55" i="6"/>
  <c r="F42" i="8"/>
  <c r="G42" i="8" s="1"/>
  <c r="I42" i="8" s="1"/>
  <c r="P44" i="6"/>
  <c r="F27" i="8"/>
  <c r="G27" i="8" s="1"/>
  <c r="I27" i="8" s="1"/>
  <c r="P29" i="6"/>
  <c r="F59" i="8"/>
  <c r="G59" i="8" s="1"/>
  <c r="I59" i="8" s="1"/>
  <c r="P61" i="6"/>
  <c r="F44" i="8"/>
  <c r="G44" i="8" s="1"/>
  <c r="I44" i="8" s="1"/>
  <c r="P46" i="6"/>
  <c r="F25" i="8"/>
  <c r="G25" i="8" s="1"/>
  <c r="I25" i="8" s="1"/>
  <c r="P27" i="6"/>
  <c r="F57" i="8"/>
  <c r="G57" i="8" s="1"/>
  <c r="I57" i="8" s="1"/>
  <c r="P59" i="6"/>
  <c r="F30" i="8"/>
  <c r="G30" i="8" s="1"/>
  <c r="I30" i="8" s="1"/>
  <c r="P32" i="6"/>
  <c r="F47" i="8"/>
  <c r="G47" i="8" s="1"/>
  <c r="I47" i="8" s="1"/>
  <c r="P49" i="6"/>
  <c r="F32" i="8"/>
  <c r="G32" i="8" s="1"/>
  <c r="I32" i="8" s="1"/>
  <c r="P34" i="6"/>
  <c r="F29" i="8"/>
  <c r="G29" i="8" s="1"/>
  <c r="I29" i="8" s="1"/>
  <c r="P31" i="6"/>
  <c r="F50" i="8"/>
  <c r="G50" i="8" s="1"/>
  <c r="I50" i="8" s="1"/>
  <c r="P52" i="6"/>
  <c r="F35" i="8"/>
  <c r="G35" i="8" s="1"/>
  <c r="I35" i="8" s="1"/>
  <c r="P37" i="6"/>
  <c r="F52" i="8"/>
  <c r="G52" i="8" s="1"/>
  <c r="I52" i="8" s="1"/>
  <c r="P54" i="6"/>
  <c r="F33" i="8"/>
  <c r="G33" i="8" s="1"/>
  <c r="I33" i="8" s="1"/>
  <c r="P35" i="6"/>
  <c r="C65" i="6"/>
  <c r="AI65" i="4"/>
  <c r="G21" i="8" l="1"/>
  <c r="I21" i="8" s="1"/>
  <c r="W63" i="1"/>
  <c r="F33" i="1"/>
  <c r="X33" i="1" s="1"/>
  <c r="F41" i="1"/>
  <c r="X41" i="1" s="1"/>
  <c r="F34" i="1"/>
  <c r="X34" i="1" s="1"/>
  <c r="W46" i="1"/>
  <c r="F51" i="1"/>
  <c r="X51" i="1" s="1"/>
  <c r="F11" i="1"/>
  <c r="X11" i="1" s="1"/>
  <c r="F55" i="1"/>
  <c r="X55" i="1" s="1"/>
  <c r="F35" i="1"/>
  <c r="X35" i="1" s="1"/>
  <c r="W16" i="1"/>
  <c r="W49" i="1"/>
  <c r="W48" i="1"/>
  <c r="W62" i="1"/>
  <c r="W27" i="1"/>
  <c r="W23" i="1"/>
  <c r="W43" i="1"/>
  <c r="W50" i="1"/>
  <c r="F15" i="1"/>
  <c r="X15" i="1" s="1"/>
  <c r="F17" i="1"/>
  <c r="X17" i="1" s="1"/>
  <c r="F25" i="1"/>
  <c r="X25" i="1" s="1"/>
  <c r="W18" i="1"/>
  <c r="W9" i="1"/>
  <c r="W32" i="1"/>
  <c r="W57" i="1"/>
  <c r="W30" i="1"/>
  <c r="W40" i="1"/>
  <c r="F54" i="1"/>
  <c r="X54" i="1" s="1"/>
  <c r="W44" i="1"/>
  <c r="F10" i="1"/>
  <c r="X10" i="1" s="1"/>
  <c r="F36" i="1"/>
  <c r="X36" i="1" s="1"/>
  <c r="W28" i="1"/>
  <c r="W53" i="1"/>
  <c r="F52" i="1"/>
  <c r="X52" i="1" s="1"/>
  <c r="F19" i="1"/>
  <c r="X19" i="1" s="1"/>
  <c r="F59" i="1"/>
  <c r="X59" i="1" s="1"/>
  <c r="F26" i="1"/>
  <c r="X26" i="1" s="1"/>
  <c r="W21" i="1"/>
  <c r="F12" i="1"/>
  <c r="X12" i="1" s="1"/>
  <c r="F47" i="1"/>
  <c r="X47" i="1" s="1"/>
  <c r="F29" i="1"/>
  <c r="X29" i="1" s="1"/>
  <c r="W42" i="1"/>
  <c r="W20" i="1"/>
  <c r="W31" i="1"/>
  <c r="W39" i="1"/>
  <c r="W38" i="1"/>
  <c r="F13" i="1"/>
  <c r="X13" i="1" s="1"/>
  <c r="F58" i="1"/>
  <c r="X58" i="1" s="1"/>
  <c r="F61" i="1"/>
  <c r="X61" i="1" s="1"/>
  <c r="F45" i="1"/>
  <c r="X45" i="1" s="1"/>
  <c r="F61" i="8"/>
  <c r="G61" i="8" s="1"/>
  <c r="I61" i="8" s="1"/>
  <c r="N65" i="6"/>
  <c r="F62" i="8"/>
  <c r="G62" i="8" s="1"/>
  <c r="I62" i="8" s="1"/>
  <c r="F63" i="8" l="1"/>
  <c r="G63" i="8" s="1"/>
  <c r="I63" i="8" s="1"/>
</calcChain>
</file>

<file path=xl/sharedStrings.xml><?xml version="1.0" encoding="utf-8"?>
<sst xmlns="http://schemas.openxmlformats.org/spreadsheetml/2006/main" count="531" uniqueCount="171">
  <si>
    <t>Aika</t>
  </si>
  <si>
    <t>Muuttuja</t>
  </si>
  <si>
    <t>Yksikkö</t>
  </si>
  <si>
    <t>Muunnos</t>
  </si>
  <si>
    <t>BKT</t>
  </si>
  <si>
    <t xml:space="preserve">2005 mrd. € </t>
  </si>
  <si>
    <t>Pääoma</t>
  </si>
  <si>
    <t>Työlliset</t>
  </si>
  <si>
    <t>1000 henk.</t>
  </si>
  <si>
    <t>Työvoima</t>
  </si>
  <si>
    <t>D*E</t>
  </si>
  <si>
    <t>B/(C^.35*F^.65)</t>
  </si>
  <si>
    <t>Kapisiteetin käyttöaste</t>
  </si>
  <si>
    <t>ln</t>
  </si>
  <si>
    <t>lur</t>
  </si>
  <si>
    <t>ddw</t>
  </si>
  <si>
    <t>ddtot</t>
  </si>
  <si>
    <t>dwprod</t>
  </si>
  <si>
    <t>ddtot-1</t>
  </si>
  <si>
    <t>dwprod-1</t>
  </si>
  <si>
    <t>ws</t>
  </si>
  <si>
    <t>ws1</t>
  </si>
  <si>
    <t>ws2</t>
  </si>
  <si>
    <t>ddws</t>
  </si>
  <si>
    <t>Työttömyysaste (harmonisoitu)</t>
  </si>
  <si>
    <t>%-työvoimasta</t>
  </si>
  <si>
    <t>Ansiotasoindeksi</t>
  </si>
  <si>
    <t>Työntuottavuus</t>
  </si>
  <si>
    <t>Vaihtosuhde</t>
  </si>
  <si>
    <t>Tunnus</t>
  </si>
  <si>
    <t>Työn tuottavuus</t>
  </si>
  <si>
    <t>Työn tulo-osuus</t>
  </si>
  <si>
    <t>Lin. komb.</t>
  </si>
  <si>
    <t>Viipe</t>
  </si>
  <si>
    <t>Differenssi</t>
  </si>
  <si>
    <t xml:space="preserve">wprod-1 (ddw-1) </t>
  </si>
  <si>
    <t>wprod (wprod1)</t>
  </si>
  <si>
    <t>Työvoimapanos</t>
  </si>
  <si>
    <t>Työikäinen väestö (16-74)</t>
  </si>
  <si>
    <t>part</t>
  </si>
  <si>
    <t>parts</t>
  </si>
  <si>
    <t>popw</t>
  </si>
  <si>
    <t>lf</t>
  </si>
  <si>
    <t>hpere</t>
  </si>
  <si>
    <t>l</t>
  </si>
  <si>
    <t>totalh</t>
  </si>
  <si>
    <t>HP, lambda=10</t>
  </si>
  <si>
    <t>Tasapaino työttömyys</t>
  </si>
  <si>
    <t>NAWRU/NAIRU</t>
  </si>
  <si>
    <t>Työtuntien trendi</t>
  </si>
  <si>
    <t>hperehp</t>
  </si>
  <si>
    <t>Työpanoksen trendi</t>
  </si>
  <si>
    <t>Investoinnit</t>
  </si>
  <si>
    <t>Pääoman kulumisaste</t>
  </si>
  <si>
    <t>Potentiaalinen tuotanto</t>
  </si>
  <si>
    <t>Tuotantokuilu</t>
  </si>
  <si>
    <t>kt</t>
  </si>
  <si>
    <t>iq</t>
  </si>
  <si>
    <t>ypot</t>
  </si>
  <si>
    <t>dep</t>
  </si>
  <si>
    <t>fi_gdp</t>
  </si>
  <si>
    <t>Komissio</t>
  </si>
  <si>
    <t>VM</t>
  </si>
  <si>
    <t>totalhs</t>
  </si>
  <si>
    <t>milj. €</t>
  </si>
  <si>
    <t>Nettomaksut swap- ja termiinisopimuksista</t>
  </si>
  <si>
    <t>Korkomenot EDP</t>
  </si>
  <si>
    <t>Puolijousto</t>
  </si>
  <si>
    <t>Suhde BKT:hen, %</t>
  </si>
  <si>
    <t>Alijäämä, julkishallinto</t>
  </si>
  <si>
    <t>Alijäämä valtinhallinto</t>
  </si>
  <si>
    <t>Alijäämä paikallishallinto</t>
  </si>
  <si>
    <t>Alijäämä sosiaaliturvarahastot</t>
  </si>
  <si>
    <t>Rahoitusjäämä,EDP</t>
  </si>
  <si>
    <t xml:space="preserve">Perusjäämä </t>
  </si>
  <si>
    <t>HUOM! Suuret suhteelliset erot eivät vielä tarkoita suuria absoluuttisia eroja!</t>
  </si>
  <si>
    <t>Erotus, %</t>
  </si>
  <si>
    <t>BKT/Työlliset, kasvuaste</t>
  </si>
  <si>
    <t>Muuttujien väliset yhteydet talukossa:</t>
  </si>
  <si>
    <t>Muuta huomioitavaa:</t>
  </si>
  <si>
    <t>Nawru:n ennuste laskettu kaavaalla: x(t+1)=x(t)+0.5*(x(t)-x(t-1))</t>
  </si>
  <si>
    <t>Muuta huomoitavaa:</t>
  </si>
  <si>
    <t>Komission työikäisen väestön ennuste Eurostatilta ja VM:n tilastokeskukselta</t>
  </si>
  <si>
    <t>Keskimäräisten työtuntien ennuste:  AR(2), käytetty data 1976-2014 (komissio) ja käytetty data 1976-2014 (VM)</t>
  </si>
  <si>
    <t>Osallistumisasteen ennuste: AR(3), käytetty data 1990 -2014 (komissio) ja  1990 -2015 (VM).</t>
  </si>
  <si>
    <t>Muuttujien väliset yhteydet taulukossa:</t>
  </si>
  <si>
    <t>E/F*100</t>
  </si>
  <si>
    <t>I(t+1)-I(t)</t>
  </si>
  <si>
    <t>D(t-1)</t>
  </si>
  <si>
    <t>E(t-1)</t>
  </si>
  <si>
    <t>I(t+1)</t>
  </si>
  <si>
    <t>J(t-1)</t>
  </si>
  <si>
    <t>J(t-2)</t>
  </si>
  <si>
    <t>J((t)-J(t-1))-(J(t-1)-J(t-2))</t>
  </si>
  <si>
    <t>X(t+1)-X(t)</t>
  </si>
  <si>
    <t>S(t-1)</t>
  </si>
  <si>
    <t>T(t-1)</t>
  </si>
  <si>
    <t>X(t+1)</t>
  </si>
  <si>
    <t>Y(t-1)</t>
  </si>
  <si>
    <t>Y(t-2)</t>
  </si>
  <si>
    <t>Y((t)-Y(t-1))-(Y(t-1)-Y(t-2))</t>
  </si>
  <si>
    <t>Keskim. työtunnit vuodessa</t>
  </si>
  <si>
    <t>Työtunnit vuodessa</t>
  </si>
  <si>
    <t>100 henk.</t>
  </si>
  <si>
    <t>Osallistumis-aste</t>
  </si>
  <si>
    <t>Osallistumisas-teen trendi</t>
  </si>
  <si>
    <t>F*H/100*(1-I/100)*J</t>
  </si>
  <si>
    <t>N*O</t>
  </si>
  <si>
    <t>Q/R</t>
  </si>
  <si>
    <t>R*T/100*(1-U/100)*V</t>
  </si>
  <si>
    <t>Muuttujien väliset yhteydet</t>
  </si>
  <si>
    <t>Muuta huomioitavaa</t>
  </si>
  <si>
    <t>(C-(B-B(-1)))/B(-1)</t>
  </si>
  <si>
    <t>(H-(G-G(-1)))/G(-1)</t>
  </si>
  <si>
    <t>Pääoman kulumisaste oletettu vakioksi 2012-2017</t>
  </si>
  <si>
    <t>Pääoman ja investointien ennusteet on saatu seuraavalla menettelyllä:</t>
  </si>
  <si>
    <t>Aluksi on ennustettu iq/ypot sarjaa AR(2) mallilla, käytetty data 1991-2014.</t>
  </si>
  <si>
    <t>Potentiaalinen tuotanto voidaan ratkaista, jolloin saadaan iq/ypot -ennusteesta iq</t>
  </si>
  <si>
    <t>Käyttämällä edellälaskettua ennustetta, pääoman kumuloitusmisyhtälöä (jaettuna ypot) ja kulumisasteen vakioisuutta saadaan kt numeerisesti ratkaistua.</t>
  </si>
  <si>
    <t>gdpq</t>
  </si>
  <si>
    <t>Kokonaistuotta-vuuden trendi</t>
  </si>
  <si>
    <t>Kokonais-tuottavuus</t>
  </si>
  <si>
    <t>Työvoima-panos</t>
  </si>
  <si>
    <t>sr</t>
  </si>
  <si>
    <t>cubs08</t>
  </si>
  <si>
    <t>srkf</t>
  </si>
  <si>
    <t>K/(L^.35*M^.65)</t>
  </si>
  <si>
    <t>1965-1979 kokonaistuottavuuden trendi on laskettu käyttämällä HP-filteröidyn sr:n trendin kasuvuasteita, kun lähtöpiste on srkf vuonna 1980</t>
  </si>
  <si>
    <t>Suhteessa ypot, %</t>
  </si>
  <si>
    <t>Työvoiman tulo-osuus olettu arvoon 0.65</t>
  </si>
  <si>
    <t>VM:n ja VTV:n laskeman potentiaalisen tuotannon erotus</t>
  </si>
  <si>
    <t>%-yksikköä</t>
  </si>
  <si>
    <t>VTV:n laskema potentiaalinen tuotanto VM:n aineistolla</t>
  </si>
  <si>
    <t>Muuttujien väliset yhteydet:</t>
  </si>
  <si>
    <t>(B-C)/C</t>
  </si>
  <si>
    <t>(G-H)/H</t>
  </si>
  <si>
    <t>Komission ennuste Suomen BKT:lle kevään 2013 laskelmasta.</t>
  </si>
  <si>
    <t>VM:n bkt ennuste Suomelle laskettu VM (2013b) kasvuasteiden mukaan.</t>
  </si>
  <si>
    <t>gdp</t>
  </si>
  <si>
    <t>Julkisyhteisöjen tulot</t>
  </si>
  <si>
    <t>Kansantalouden tilinpidon alijäämä</t>
  </si>
  <si>
    <t>Julkisyhteisöjen menot</t>
  </si>
  <si>
    <t>Maksetut korot FISIM-oikaisun jälkeen</t>
  </si>
  <si>
    <t>Julkisyhteisöjen väliset korot, maksetut</t>
  </si>
  <si>
    <t xml:space="preserve">Korkomenot </t>
  </si>
  <si>
    <t>EDP-jäämä</t>
  </si>
  <si>
    <t>Jos ei erikseen mainittu, lähde on tilastokeskus</t>
  </si>
  <si>
    <t>BKT vuosille 1960 -1974 AMECO:sta ja vuodet 2013 - 2015 VM (2013b) ennusteen mukaan.</t>
  </si>
  <si>
    <t>Julkisetalouden alijäämä 2013 - 2014 VM (2013) ennusteen mukaan</t>
  </si>
  <si>
    <t>Korkomenojen BKT-suhde VM (2013) ennusteen mukaan</t>
  </si>
  <si>
    <t xml:space="preserve">B-C </t>
  </si>
  <si>
    <t>D-E</t>
  </si>
  <si>
    <t>F/G</t>
  </si>
  <si>
    <t>I+J+K=H</t>
  </si>
  <si>
    <t>O*G</t>
  </si>
  <si>
    <t>H</t>
  </si>
  <si>
    <t>P-O</t>
  </si>
  <si>
    <t>Kertaluonteiset toimet</t>
  </si>
  <si>
    <t>Rakenteellinen jäämä</t>
  </si>
  <si>
    <t>VM:n Kertaluonteiset erät saatu on saatu VM:ltä</t>
  </si>
  <si>
    <t>Komission kertaluonteiset erät voi laskea rakenteellisen ja shdannekorjatin jäämän erotuksena</t>
  </si>
  <si>
    <t>Suhde ypot, %</t>
  </si>
  <si>
    <t>Yhteiset</t>
  </si>
  <si>
    <t>Suhdanteistariip-puva osa</t>
  </si>
  <si>
    <t>Rakenteellinen jäämä, komission alk. per.</t>
  </si>
  <si>
    <t>Komission alk. per. rakenteellinen jäämä AMECO:sta</t>
  </si>
  <si>
    <t>Erotus, %-yksikköä</t>
  </si>
  <si>
    <t>C*F</t>
  </si>
  <si>
    <t>B-G-H</t>
  </si>
  <si>
    <t>C*M</t>
  </si>
  <si>
    <t>B-N-0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</si>
</sst>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0"/>
    <numFmt numFmtId="166" formatCode="0.0\ %"/>
    <numFmt numFmtId="167" formatCode="0.000000"/>
    <numFmt numFmtId="168" formatCode="0.00000000"/>
    <numFmt numFmtId="169" formatCode="0.00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.5"/>
      <name val="MS Sans Serif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"/>
      <color indexed="55"/>
      <name val="MS Sans Serif"/>
      <family val="2"/>
    </font>
    <font>
      <sz val="8"/>
      <name val="MS Sans Serif"/>
      <family val="2"/>
    </font>
    <font>
      <sz val="8"/>
      <name val="Helvetica"/>
      <family val="2"/>
    </font>
    <font>
      <sz val="10"/>
      <name val="Arial"/>
    </font>
    <font>
      <sz val="10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4">
    <xf numFmtId="0" fontId="0" fillId="0" borderId="0"/>
    <xf numFmtId="0" fontId="20" fillId="0" borderId="0" applyNumberFormat="0" applyFill="0" applyBorder="0" applyAlignment="0" applyProtection="0"/>
    <xf numFmtId="0" fontId="27" fillId="0" borderId="12">
      <protection locked="0"/>
    </xf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45" borderId="0" applyNumberFormat="0" applyBorder="0" applyAlignment="0" applyProtection="0"/>
    <xf numFmtId="0" fontId="18" fillId="36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33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9" fillId="35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46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7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31" fillId="49" borderId="0" applyAlignment="0"/>
    <xf numFmtId="0" fontId="32" fillId="0" borderId="0">
      <alignment vertical="top"/>
    </xf>
    <xf numFmtId="0" fontId="33" fillId="0" borderId="14" applyBorder="0">
      <alignment horizontal="left" vertical="top"/>
    </xf>
    <xf numFmtId="0" fontId="20" fillId="45" borderId="12" applyNumberFormat="0" applyFont="0" applyAlignment="0" applyProtection="0"/>
    <xf numFmtId="0" fontId="21" fillId="34" borderId="0" applyNumberFormat="0" applyBorder="0" applyAlignment="0" applyProtection="0"/>
    <xf numFmtId="0" fontId="24" fillId="35" borderId="0" applyNumberFormat="0" applyBorder="0" applyAlignment="0" applyProtection="0"/>
    <xf numFmtId="0" fontId="37" fillId="0" borderId="0">
      <alignment vertical="top"/>
    </xf>
    <xf numFmtId="0" fontId="30" fillId="48" borderId="10" applyNumberFormat="0" applyAlignment="0" applyProtection="0"/>
    <xf numFmtId="0" fontId="29" fillId="0" borderId="18" applyNumberFormat="0" applyFill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0" applyNumberFormat="0">
      <alignment horizontal="left" vertical="top" wrapText="1"/>
    </xf>
    <xf numFmtId="0" fontId="41" fillId="0" borderId="12" applyNumberFormat="0">
      <alignment horizontal="left" vertical="top" wrapText="1" shrinkToFit="1"/>
      <protection locked="0"/>
    </xf>
    <xf numFmtId="0" fontId="23" fillId="0" borderId="0" applyNumberFormat="0" applyFill="0" applyBorder="0" applyAlignment="0" applyProtection="0"/>
    <xf numFmtId="0" fontId="42" fillId="0" borderId="0"/>
    <xf numFmtId="0" fontId="28" fillId="0" borderId="19" applyNumberFormat="0" applyFill="0" applyAlignment="0" applyProtection="0"/>
    <xf numFmtId="0" fontId="25" fillId="44" borderId="10" applyNumberFormat="0" applyAlignment="0" applyProtection="0"/>
    <xf numFmtId="0" fontId="22" fillId="43" borderId="11" applyNumberFormat="0" applyAlignment="0" applyProtection="0"/>
    <xf numFmtId="0" fontId="26" fillId="48" borderId="13" applyNumberFormat="0" applyAlignment="0" applyProtection="0"/>
    <xf numFmtId="0" fontId="2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44" fillId="0" borderId="0"/>
    <xf numFmtId="0" fontId="8" fillId="4" borderId="0" applyNumberFormat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/>
    <xf numFmtId="10" fontId="0" fillId="0" borderId="0" xfId="100" applyNumberFormat="1" applyFont="1"/>
    <xf numFmtId="0" fontId="17" fillId="9" borderId="0" xfId="76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center" wrapText="1"/>
    </xf>
    <xf numFmtId="2" fontId="0" fillId="0" borderId="0" xfId="0" applyNumberFormat="1" applyAlignment="1">
      <alignment horizontal="center"/>
    </xf>
    <xf numFmtId="0" fontId="20" fillId="0" borderId="0" xfId="52"/>
    <xf numFmtId="165" fontId="17" fillId="9" borderId="0" xfId="76" applyNumberFormat="1"/>
    <xf numFmtId="10" fontId="17" fillId="9" borderId="0" xfId="76" applyNumberFormat="1"/>
    <xf numFmtId="0" fontId="0" fillId="0" borderId="0" xfId="0" applyAlignment="1">
      <alignment horizontal="center"/>
    </xf>
    <xf numFmtId="166" fontId="0" fillId="0" borderId="0" xfId="10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2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166" fontId="18" fillId="37" borderId="0" xfId="3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0" xfId="0" applyNumberFormat="1" applyBorder="1" applyAlignment="1">
      <alignment horizontal="center"/>
    </xf>
    <xf numFmtId="165" fontId="7" fillId="3" borderId="0" xfId="101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8" fillId="45" borderId="0" xfId="5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18" fillId="45" borderId="21" xfId="5" applyNumberFormat="1" applyBorder="1" applyAlignment="1">
      <alignment horizontal="center"/>
    </xf>
    <xf numFmtId="2" fontId="7" fillId="3" borderId="21" xfId="101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7" fillId="9" borderId="0" xfId="76" applyBorder="1"/>
    <xf numFmtId="0" fontId="0" fillId="0" borderId="0" xfId="0" applyBorder="1" applyAlignment="1">
      <alignment horizontal="center"/>
    </xf>
    <xf numFmtId="166" fontId="0" fillId="0" borderId="0" xfId="100" applyNumberFormat="1" applyFon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2" fontId="0" fillId="0" borderId="22" xfId="0" applyNumberFormat="1" applyBorder="1" applyAlignment="1">
      <alignment horizontal="center"/>
    </xf>
    <xf numFmtId="0" fontId="17" fillId="9" borderId="22" xfId="76" applyBorder="1"/>
    <xf numFmtId="0" fontId="0" fillId="0" borderId="22" xfId="0" applyBorder="1" applyAlignment="1">
      <alignment horizontal="center"/>
    </xf>
    <xf numFmtId="166" fontId="0" fillId="0" borderId="22" xfId="100" applyNumberFormat="1" applyFont="1" applyBorder="1" applyAlignment="1">
      <alignment horizontal="center"/>
    </xf>
    <xf numFmtId="166" fontId="18" fillId="37" borderId="22" xfId="3" applyNumberFormat="1" applyBorder="1" applyAlignment="1">
      <alignment horizontal="center"/>
    </xf>
    <xf numFmtId="0" fontId="0" fillId="0" borderId="0" xfId="0" applyBorder="1"/>
    <xf numFmtId="0" fontId="0" fillId="0" borderId="22" xfId="0" applyBorder="1"/>
    <xf numFmtId="164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18" fillId="37" borderId="0" xfId="3"/>
    <xf numFmtId="1" fontId="18" fillId="37" borderId="0" xfId="3" applyNumberFormat="1" applyAlignment="1">
      <alignment horizontal="center"/>
    </xf>
    <xf numFmtId="1" fontId="18" fillId="37" borderId="21" xfId="3" applyNumberFormat="1" applyBorder="1" applyAlignment="1">
      <alignment horizontal="center"/>
    </xf>
    <xf numFmtId="0" fontId="0" fillId="0" borderId="0" xfId="0" applyAlignment="1"/>
    <xf numFmtId="0" fontId="0" fillId="0" borderId="22" xfId="0" applyBorder="1" applyAlignment="1"/>
    <xf numFmtId="1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" fontId="18" fillId="37" borderId="22" xfId="3" applyNumberFormat="1" applyBorder="1" applyAlignment="1">
      <alignment horizontal="center"/>
    </xf>
    <xf numFmtId="2" fontId="18" fillId="45" borderId="0" xfId="8" applyNumberFormat="1" applyAlignment="1">
      <alignment horizontal="center"/>
    </xf>
    <xf numFmtId="2" fontId="18" fillId="45" borderId="0" xfId="8" applyNumberFormat="1" applyBorder="1" applyAlignment="1">
      <alignment horizontal="center"/>
    </xf>
    <xf numFmtId="2" fontId="18" fillId="45" borderId="22" xfId="8" applyNumberFormat="1" applyBorder="1" applyAlignment="1">
      <alignment horizontal="center"/>
    </xf>
    <xf numFmtId="0" fontId="18" fillId="45" borderId="0" xfId="5"/>
    <xf numFmtId="164" fontId="18" fillId="45" borderId="0" xfId="5" applyNumberFormat="1" applyAlignment="1">
      <alignment horizontal="center"/>
    </xf>
    <xf numFmtId="164" fontId="18" fillId="45" borderId="20" xfId="5" applyNumberFormat="1" applyBorder="1" applyAlignment="1">
      <alignment horizontal="center"/>
    </xf>
    <xf numFmtId="164" fontId="18" fillId="45" borderId="22" xfId="5" applyNumberFormat="1" applyBorder="1" applyAlignment="1">
      <alignment horizontal="center"/>
    </xf>
    <xf numFmtId="2" fontId="18" fillId="45" borderId="0" xfId="5" applyNumberFormat="1" applyAlignment="1">
      <alignment horizontal="center"/>
    </xf>
    <xf numFmtId="2" fontId="18" fillId="45" borderId="22" xfId="5" applyNumberFormat="1" applyBorder="1" applyAlignment="1">
      <alignment horizontal="center"/>
    </xf>
    <xf numFmtId="166" fontId="18" fillId="45" borderId="0" xfId="5" applyNumberFormat="1" applyAlignment="1">
      <alignment horizontal="center"/>
    </xf>
    <xf numFmtId="166" fontId="18" fillId="45" borderId="0" xfId="5" applyNumberFormat="1" applyBorder="1" applyAlignment="1">
      <alignment horizontal="center"/>
    </xf>
    <xf numFmtId="166" fontId="18" fillId="45" borderId="22" xfId="5" applyNumberFormat="1" applyBorder="1" applyAlignment="1">
      <alignment horizontal="center"/>
    </xf>
    <xf numFmtId="2" fontId="8" fillId="4" borderId="21" xfId="103" applyNumberFormat="1" applyBorder="1" applyAlignment="1">
      <alignment horizontal="center"/>
    </xf>
    <xf numFmtId="164" fontId="18" fillId="45" borderId="21" xfId="5" applyNumberFormat="1" applyBorder="1" applyAlignment="1">
      <alignment horizontal="center"/>
    </xf>
    <xf numFmtId="0" fontId="39" fillId="0" borderId="0" xfId="37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0" fontId="0" fillId="0" borderId="0" xfId="10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21" xfId="0" applyBorder="1" applyAlignment="1">
      <alignment horizontal="center"/>
    </xf>
    <xf numFmtId="167" fontId="0" fillId="0" borderId="21" xfId="0" applyNumberFormat="1" applyBorder="1" applyAlignment="1">
      <alignment horizontal="center"/>
    </xf>
    <xf numFmtId="166" fontId="0" fillId="0" borderId="22" xfId="0" applyNumberFormat="1" applyBorder="1"/>
    <xf numFmtId="168" fontId="0" fillId="0" borderId="22" xfId="0" applyNumberFormat="1" applyBorder="1" applyAlignment="1">
      <alignment horizontal="center"/>
    </xf>
    <xf numFmtId="165" fontId="17" fillId="9" borderId="22" xfId="76" applyNumberFormat="1" applyBorder="1"/>
    <xf numFmtId="164" fontId="18" fillId="37" borderId="0" xfId="3" applyNumberFormat="1" applyAlignment="1">
      <alignment horizontal="center"/>
    </xf>
    <xf numFmtId="164" fontId="18" fillId="37" borderId="20" xfId="3" applyNumberFormat="1" applyBorder="1" applyAlignment="1">
      <alignment horizontal="center"/>
    </xf>
    <xf numFmtId="164" fontId="18" fillId="37" borderId="21" xfId="3" applyNumberFormat="1" applyBorder="1" applyAlignment="1">
      <alignment horizontal="center"/>
    </xf>
    <xf numFmtId="2" fontId="18" fillId="37" borderId="0" xfId="3" applyNumberFormat="1" applyAlignment="1">
      <alignment horizontal="center"/>
    </xf>
    <xf numFmtId="2" fontId="18" fillId="37" borderId="21" xfId="3" applyNumberFormat="1" applyBorder="1" applyAlignment="1">
      <alignment horizontal="center"/>
    </xf>
    <xf numFmtId="2" fontId="18" fillId="37" borderId="22" xfId="3" applyNumberFormat="1" applyBorder="1" applyAlignment="1">
      <alignment horizontal="center"/>
    </xf>
    <xf numFmtId="169" fontId="18" fillId="37" borderId="0" xfId="3" applyNumberFormat="1" applyAlignment="1">
      <alignment horizontal="center"/>
    </xf>
    <xf numFmtId="169" fontId="18" fillId="37" borderId="21" xfId="3" applyNumberFormat="1" applyBorder="1" applyAlignment="1">
      <alignment horizontal="center"/>
    </xf>
    <xf numFmtId="169" fontId="18" fillId="37" borderId="22" xfId="3" applyNumberFormat="1" applyBorder="1" applyAlignment="1">
      <alignment horizontal="center"/>
    </xf>
    <xf numFmtId="10" fontId="17" fillId="9" borderId="22" xfId="76" applyNumberFormat="1" applyBorder="1"/>
    <xf numFmtId="166" fontId="0" fillId="0" borderId="21" xfId="100" applyNumberFormat="1" applyFont="1" applyBorder="1" applyAlignment="1">
      <alignment horizontal="center"/>
    </xf>
    <xf numFmtId="164" fontId="18" fillId="37" borderId="22" xfId="3" applyNumberFormat="1" applyBorder="1" applyAlignment="1">
      <alignment horizontal="center"/>
    </xf>
    <xf numFmtId="10" fontId="0" fillId="0" borderId="22" xfId="10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4" fillId="0" borderId="0" xfId="102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166" fontId="0" fillId="0" borderId="0" xfId="100" applyNumberFormat="1" applyFont="1" applyAlignment="1" applyProtection="1">
      <alignment horizontal="center"/>
      <protection locked="0"/>
    </xf>
    <xf numFmtId="0" fontId="17" fillId="9" borderId="0" xfId="76" applyAlignment="1">
      <alignment horizontal="center"/>
    </xf>
    <xf numFmtId="0" fontId="17" fillId="9" borderId="22" xfId="76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39" fillId="0" borderId="0" xfId="37" applyAlignment="1">
      <alignment horizontal="center"/>
    </xf>
    <xf numFmtId="0" fontId="0" fillId="0" borderId="0" xfId="0" applyAlignment="1">
      <alignment horizontal="center"/>
    </xf>
    <xf numFmtId="0" fontId="39" fillId="0" borderId="0" xfId="37" applyAlignment="1">
      <alignment horizontal="center" wrapText="1"/>
    </xf>
  </cellXfs>
  <cellStyles count="104">
    <cellStyle name="20 % - Aksentti1 2" xfId="3"/>
    <cellStyle name="20 % - Aksentti2 2" xfId="4"/>
    <cellStyle name="20 % - Aksentti3 2" xfId="5"/>
    <cellStyle name="20 % - Aksentti4 2" xfId="6"/>
    <cellStyle name="20 % - Aksentti5 2" xfId="7"/>
    <cellStyle name="20 % - Aksentti6 2" xfId="8"/>
    <cellStyle name="20% - Accent1" xfId="58"/>
    <cellStyle name="20% - Accent2" xfId="59"/>
    <cellStyle name="20% - Accent3" xfId="60"/>
    <cellStyle name="20% - Accent4" xfId="61"/>
    <cellStyle name="20% - Accent5" xfId="62"/>
    <cellStyle name="20% - Accent6" xfId="63"/>
    <cellStyle name="40 % - Aksentti1 2" xfId="9"/>
    <cellStyle name="40 % - Aksentti2 2" xfId="10"/>
    <cellStyle name="40 % - Aksentti3 2" xfId="11"/>
    <cellStyle name="40 % - Aksentti4 2" xfId="12"/>
    <cellStyle name="40 % - Aksentti5 2" xfId="13"/>
    <cellStyle name="40 % - Aksentti6 2" xfId="14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60 % - Aksentti1 2" xfId="15"/>
    <cellStyle name="60 % - Aksentti2 2" xfId="16"/>
    <cellStyle name="60 % - Aksentti3 2" xfId="17"/>
    <cellStyle name="60 % - Aksentti4 2" xfId="18"/>
    <cellStyle name="60 % - Aksentti5 2" xfId="19"/>
    <cellStyle name="60 % - Aksentti6 2" xfId="20"/>
    <cellStyle name="60% - Accent1" xfId="70"/>
    <cellStyle name="60% - Accent2" xfId="71"/>
    <cellStyle name="60% - Accent3" xfId="72"/>
    <cellStyle name="60% - Accent4" xfId="73"/>
    <cellStyle name="60% - Accent5" xfId="74"/>
    <cellStyle name="60% - Accent6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ksentti1 2" xfId="21"/>
    <cellStyle name="Aksentti2 2" xfId="22"/>
    <cellStyle name="Aksentti3 2" xfId="23"/>
    <cellStyle name="Aksentti4 2" xfId="24"/>
    <cellStyle name="Aksentti5 2" xfId="25"/>
    <cellStyle name="Aksentti6 2" xfId="26"/>
    <cellStyle name="ANCLAS,REZONES Y SUS PARTES,DE FUNDICION,DE HIERRO O DE ACERO" xfId="1"/>
    <cellStyle name="ANCLAS,REZONES Y SUS PARTES,DE FUNDICION,DE HIERRO O DE ACERO 2" xfId="56"/>
    <cellStyle name="Bad" xfId="82"/>
    <cellStyle name="Calculation" xfId="83"/>
    <cellStyle name="Check Cell" xfId="84"/>
    <cellStyle name="Explanatory Text" xfId="85"/>
    <cellStyle name="Good" xfId="86"/>
    <cellStyle name="Header1" xfId="27"/>
    <cellStyle name="Header2" xfId="28"/>
    <cellStyle name="Header3" xfId="29"/>
    <cellStyle name="Heading 1" xfId="87"/>
    <cellStyle name="Heading 2" xfId="88"/>
    <cellStyle name="Heading 3" xfId="89"/>
    <cellStyle name="Heading 4" xfId="90"/>
    <cellStyle name="Huomautus 2" xfId="30"/>
    <cellStyle name="Huono" xfId="101" builtinId="27"/>
    <cellStyle name="Huono 2" xfId="31"/>
    <cellStyle name="Hyvä 2" xfId="32"/>
    <cellStyle name="Input" xfId="91"/>
    <cellStyle name="Label" xfId="33"/>
    <cellStyle name="Laskenta 2" xfId="34"/>
    <cellStyle name="Linked Cell" xfId="92"/>
    <cellStyle name="Linkitetty solu 2" xfId="35"/>
    <cellStyle name="Neutraali" xfId="103" builtinId="28"/>
    <cellStyle name="Neutraali 2" xfId="36"/>
    <cellStyle name="Neutral" xfId="93"/>
    <cellStyle name="Normaali" xfId="0" builtinId="0"/>
    <cellStyle name="Normaali 11" xfId="52"/>
    <cellStyle name="Normaali 2" xfId="57"/>
    <cellStyle name="Normaali 3" xfId="99"/>
    <cellStyle name="Normal 2" xfId="53"/>
    <cellStyle name="Normal 2 2" xfId="54"/>
    <cellStyle name="Normal 3" xfId="55"/>
    <cellStyle name="Normal_circa nairudata autumn11" xfId="51"/>
    <cellStyle name="Normal_Komission data alkutalvi 2013" xfId="102"/>
    <cellStyle name="Note" xfId="94"/>
    <cellStyle name="Otsikko 1 2" xfId="38"/>
    <cellStyle name="Otsikko 2 2" xfId="39"/>
    <cellStyle name="Otsikko 3 2" xfId="40"/>
    <cellStyle name="Otsikko 4 2" xfId="41"/>
    <cellStyle name="Otsikko 5" xfId="37"/>
    <cellStyle name="Output" xfId="95"/>
    <cellStyle name="Prosenttia" xfId="100" builtinId="5"/>
    <cellStyle name="ReadOnlyData" xfId="42"/>
    <cellStyle name="ReadWriteData" xfId="43"/>
    <cellStyle name="ReadWriteValues" xfId="2"/>
    <cellStyle name="Selittävä teksti 2" xfId="44"/>
    <cellStyle name="Standard_9.01" xfId="45"/>
    <cellStyle name="Summa 2" xfId="46"/>
    <cellStyle name="Syöttö 2" xfId="47"/>
    <cellStyle name="Tarkistussolu 2" xfId="48"/>
    <cellStyle name="Title" xfId="96"/>
    <cellStyle name="Total" xfId="97"/>
    <cellStyle name="Tulostus 2" xfId="49"/>
    <cellStyle name="Warning Text" xfId="98"/>
    <cellStyle name="Varoitusteksti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84"/>
  <sheetViews>
    <sheetView topLeftCell="AH41" zoomScaleNormal="100" workbookViewId="0">
      <selection activeCell="AQ75" sqref="AQ75"/>
    </sheetView>
  </sheetViews>
  <sheetFormatPr defaultRowHeight="15" x14ac:dyDescent="0.25"/>
  <cols>
    <col min="1" max="1" width="10.85546875" customWidth="1"/>
    <col min="2" max="14" width="16.7109375" style="6" customWidth="1"/>
    <col min="15" max="15" width="16.7109375" customWidth="1"/>
    <col min="16" max="29" width="16.7109375" style="6" customWidth="1"/>
    <col min="30" max="30" width="16.7109375" style="5" customWidth="1"/>
    <col min="31" max="44" width="16.7109375" style="6" customWidth="1"/>
    <col min="45" max="45" width="16.7109375" customWidth="1"/>
  </cols>
  <sheetData>
    <row r="1" spans="1:47" s="3" customFormat="1" ht="22.5" x14ac:dyDescent="0.3">
      <c r="B1" s="102" t="s">
        <v>61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P1" s="102" t="s">
        <v>62</v>
      </c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E1" s="102" t="s">
        <v>76</v>
      </c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</row>
    <row r="2" spans="1:47" ht="30" x14ac:dyDescent="0.25">
      <c r="A2" t="s">
        <v>1</v>
      </c>
      <c r="B2" s="21" t="s">
        <v>24</v>
      </c>
      <c r="C2" s="6" t="s">
        <v>26</v>
      </c>
      <c r="D2" s="6" t="s">
        <v>28</v>
      </c>
      <c r="E2" s="6" t="s">
        <v>27</v>
      </c>
      <c r="F2" s="6" t="s">
        <v>28</v>
      </c>
      <c r="G2" s="6" t="s">
        <v>27</v>
      </c>
      <c r="H2" s="6" t="s">
        <v>30</v>
      </c>
      <c r="I2" s="6" t="s">
        <v>30</v>
      </c>
      <c r="J2" s="6" t="s">
        <v>31</v>
      </c>
      <c r="K2" s="6" t="s">
        <v>31</v>
      </c>
      <c r="L2" s="6" t="s">
        <v>31</v>
      </c>
      <c r="M2" s="6" t="s">
        <v>31</v>
      </c>
      <c r="N2" s="21" t="s">
        <v>47</v>
      </c>
      <c r="O2" s="5"/>
      <c r="P2" s="3" t="s">
        <v>1</v>
      </c>
      <c r="Q2" s="21" t="s">
        <v>24</v>
      </c>
      <c r="R2" s="6" t="s">
        <v>26</v>
      </c>
      <c r="S2" s="6" t="s">
        <v>28</v>
      </c>
      <c r="T2" s="6" t="s">
        <v>27</v>
      </c>
      <c r="U2" s="6" t="s">
        <v>28</v>
      </c>
      <c r="V2" s="6" t="s">
        <v>27</v>
      </c>
      <c r="W2" s="6" t="s">
        <v>30</v>
      </c>
      <c r="X2" s="6" t="s">
        <v>30</v>
      </c>
      <c r="Y2" s="6" t="s">
        <v>31</v>
      </c>
      <c r="Z2" s="6" t="s">
        <v>31</v>
      </c>
      <c r="AA2" s="6" t="s">
        <v>31</v>
      </c>
      <c r="AB2" s="6" t="s">
        <v>31</v>
      </c>
      <c r="AC2" s="21" t="s">
        <v>47</v>
      </c>
      <c r="AE2" s="3" t="s">
        <v>1</v>
      </c>
      <c r="AF2" s="21" t="s">
        <v>24</v>
      </c>
      <c r="AG2" s="6" t="s">
        <v>26</v>
      </c>
      <c r="AH2" s="6" t="s">
        <v>28</v>
      </c>
      <c r="AI2" s="6" t="s">
        <v>27</v>
      </c>
      <c r="AJ2" s="6" t="s">
        <v>28</v>
      </c>
      <c r="AK2" s="6" t="s">
        <v>27</v>
      </c>
      <c r="AL2" s="6" t="s">
        <v>30</v>
      </c>
      <c r="AM2" s="6" t="s">
        <v>30</v>
      </c>
      <c r="AN2" s="6" t="s">
        <v>31</v>
      </c>
      <c r="AO2" s="6" t="s">
        <v>31</v>
      </c>
      <c r="AP2" s="6" t="s">
        <v>31</v>
      </c>
      <c r="AQ2" s="6" t="s">
        <v>31</v>
      </c>
      <c r="AR2" s="21" t="s">
        <v>47</v>
      </c>
      <c r="AS2" s="5"/>
    </row>
    <row r="3" spans="1:47" ht="30" x14ac:dyDescent="0.25">
      <c r="A3" t="s">
        <v>2</v>
      </c>
      <c r="B3" s="6" t="s">
        <v>25</v>
      </c>
      <c r="E3" s="21" t="s">
        <v>77</v>
      </c>
      <c r="G3" s="21" t="s">
        <v>77</v>
      </c>
      <c r="H3" s="21" t="s">
        <v>77</v>
      </c>
      <c r="I3" s="21" t="s">
        <v>77</v>
      </c>
      <c r="J3" s="6" t="s">
        <v>32</v>
      </c>
      <c r="K3" s="6" t="s">
        <v>32</v>
      </c>
      <c r="L3" s="6" t="s">
        <v>32</v>
      </c>
      <c r="M3" s="6" t="s">
        <v>32</v>
      </c>
      <c r="O3" s="5"/>
      <c r="P3" s="3" t="s">
        <v>2</v>
      </c>
      <c r="Q3" s="6" t="s">
        <v>25</v>
      </c>
      <c r="T3" s="21" t="s">
        <v>77</v>
      </c>
      <c r="V3" s="21" t="s">
        <v>77</v>
      </c>
      <c r="W3" s="21" t="s">
        <v>77</v>
      </c>
      <c r="X3" s="21" t="s">
        <v>77</v>
      </c>
      <c r="Y3" s="6" t="s">
        <v>32</v>
      </c>
      <c r="Z3" s="6" t="s">
        <v>32</v>
      </c>
      <c r="AA3" s="6" t="s">
        <v>32</v>
      </c>
      <c r="AB3" s="6" t="s">
        <v>32</v>
      </c>
      <c r="AE3" s="3" t="s">
        <v>2</v>
      </c>
      <c r="AF3" s="6" t="s">
        <v>25</v>
      </c>
      <c r="AI3" s="21" t="s">
        <v>77</v>
      </c>
      <c r="AK3" s="21" t="s">
        <v>77</v>
      </c>
      <c r="AL3" s="21" t="s">
        <v>77</v>
      </c>
      <c r="AM3" s="21" t="s">
        <v>77</v>
      </c>
      <c r="AN3" s="6" t="s">
        <v>32</v>
      </c>
      <c r="AO3" s="6" t="s">
        <v>32</v>
      </c>
      <c r="AP3" s="6" t="s">
        <v>32</v>
      </c>
      <c r="AQ3" s="6" t="s">
        <v>32</v>
      </c>
      <c r="AS3" s="5"/>
    </row>
    <row r="4" spans="1:47" x14ac:dyDescent="0.25">
      <c r="A4" t="s">
        <v>34</v>
      </c>
      <c r="C4" s="6">
        <v>1</v>
      </c>
      <c r="D4" s="6">
        <v>1</v>
      </c>
      <c r="E4" s="6">
        <v>1</v>
      </c>
      <c r="F4" s="6">
        <v>1</v>
      </c>
      <c r="G4" s="6">
        <v>1</v>
      </c>
      <c r="M4" s="6">
        <v>2</v>
      </c>
      <c r="O4" s="5"/>
      <c r="P4" s="3" t="s">
        <v>34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AB4" s="6">
        <v>2</v>
      </c>
      <c r="AE4" s="3" t="s">
        <v>34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  <c r="AQ4" s="6">
        <v>2</v>
      </c>
      <c r="AS4" s="5"/>
    </row>
    <row r="5" spans="1:47" s="3" customFormat="1" x14ac:dyDescent="0.25">
      <c r="A5" s="3" t="s">
        <v>33</v>
      </c>
      <c r="B5" s="6"/>
      <c r="C5" s="6"/>
      <c r="D5" s="6"/>
      <c r="E5" s="6"/>
      <c r="F5" s="6">
        <v>-1</v>
      </c>
      <c r="G5" s="6">
        <v>-1</v>
      </c>
      <c r="H5" s="6">
        <v>-1</v>
      </c>
      <c r="I5" s="7"/>
      <c r="J5" s="6"/>
      <c r="K5" s="6">
        <v>-1</v>
      </c>
      <c r="L5" s="6">
        <v>-2</v>
      </c>
      <c r="M5" s="6"/>
      <c r="N5" s="6"/>
      <c r="O5" s="5"/>
      <c r="P5" s="3" t="s">
        <v>33</v>
      </c>
      <c r="Q5" s="6"/>
      <c r="R5" s="6"/>
      <c r="S5" s="6"/>
      <c r="T5" s="6"/>
      <c r="U5" s="6">
        <v>-1</v>
      </c>
      <c r="V5" s="6">
        <v>-1</v>
      </c>
      <c r="W5" s="6">
        <v>-1</v>
      </c>
      <c r="X5" s="7"/>
      <c r="Y5" s="6"/>
      <c r="Z5" s="6">
        <v>-1</v>
      </c>
      <c r="AA5" s="6">
        <v>-2</v>
      </c>
      <c r="AB5" s="6"/>
      <c r="AC5" s="6"/>
      <c r="AD5" s="5"/>
      <c r="AE5" s="3" t="s">
        <v>33</v>
      </c>
      <c r="AF5" s="6"/>
      <c r="AG5" s="6"/>
      <c r="AH5" s="6"/>
      <c r="AI5" s="6"/>
      <c r="AJ5" s="6">
        <v>-1</v>
      </c>
      <c r="AK5" s="6">
        <v>-1</v>
      </c>
      <c r="AL5" s="6">
        <v>-1</v>
      </c>
      <c r="AM5" s="7"/>
      <c r="AN5" s="6"/>
      <c r="AO5" s="6">
        <v>-1</v>
      </c>
      <c r="AP5" s="6">
        <v>-2</v>
      </c>
      <c r="AQ5" s="6"/>
      <c r="AR5" s="6"/>
      <c r="AS5" s="5"/>
    </row>
    <row r="6" spans="1:47" x14ac:dyDescent="0.25">
      <c r="A6" t="s">
        <v>29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35</v>
      </c>
      <c r="I6" s="6" t="s">
        <v>36</v>
      </c>
      <c r="J6" s="6" t="s">
        <v>20</v>
      </c>
      <c r="K6" s="6" t="s">
        <v>21</v>
      </c>
      <c r="L6" s="6" t="s">
        <v>22</v>
      </c>
      <c r="M6" s="6" t="s">
        <v>23</v>
      </c>
      <c r="N6" s="6" t="s">
        <v>48</v>
      </c>
      <c r="O6" s="5"/>
      <c r="P6" s="3" t="s">
        <v>29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35</v>
      </c>
      <c r="X6" s="6" t="s">
        <v>36</v>
      </c>
      <c r="Y6" s="6" t="s">
        <v>20</v>
      </c>
      <c r="Z6" s="6" t="s">
        <v>21</v>
      </c>
      <c r="AA6" s="6" t="s">
        <v>22</v>
      </c>
      <c r="AB6" s="6" t="s">
        <v>23</v>
      </c>
      <c r="AC6" s="6" t="s">
        <v>48</v>
      </c>
      <c r="AE6" s="3" t="s">
        <v>29</v>
      </c>
      <c r="AF6" s="6" t="s">
        <v>14</v>
      </c>
      <c r="AG6" s="6" t="s">
        <v>15</v>
      </c>
      <c r="AH6" s="6" t="s">
        <v>16</v>
      </c>
      <c r="AI6" s="6" t="s">
        <v>17</v>
      </c>
      <c r="AJ6" s="6" t="s">
        <v>18</v>
      </c>
      <c r="AK6" s="6" t="s">
        <v>19</v>
      </c>
      <c r="AL6" s="6" t="s">
        <v>35</v>
      </c>
      <c r="AM6" s="6" t="s">
        <v>36</v>
      </c>
      <c r="AN6" s="6" t="s">
        <v>20</v>
      </c>
      <c r="AO6" s="6" t="s">
        <v>21</v>
      </c>
      <c r="AP6" s="6" t="s">
        <v>22</v>
      </c>
      <c r="AQ6" s="6" t="s">
        <v>23</v>
      </c>
      <c r="AR6" s="6" t="s">
        <v>48</v>
      </c>
      <c r="AS6" s="5"/>
    </row>
    <row r="7" spans="1:47" x14ac:dyDescent="0.25">
      <c r="A7" s="4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2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2"/>
    </row>
    <row r="8" spans="1:47" ht="15.75" thickBot="1" x14ac:dyDescent="0.3">
      <c r="A8" s="43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8"/>
      <c r="P8" s="39" t="s">
        <v>0</v>
      </c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8"/>
      <c r="AE8" s="39" t="s">
        <v>0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8"/>
    </row>
    <row r="9" spans="1:47" ht="15.75" thickTop="1" x14ac:dyDescent="0.25">
      <c r="A9" s="1">
        <v>1960</v>
      </c>
      <c r="O9" s="5"/>
      <c r="P9" s="6">
        <v>1960</v>
      </c>
      <c r="AE9" s="6">
        <v>1960</v>
      </c>
      <c r="AS9" s="5"/>
    </row>
    <row r="10" spans="1:47" x14ac:dyDescent="0.25">
      <c r="A10" s="1">
        <v>1961</v>
      </c>
      <c r="O10" s="5"/>
      <c r="P10" s="6">
        <v>1961</v>
      </c>
      <c r="AE10" s="6">
        <v>1961</v>
      </c>
      <c r="AS10" s="5"/>
    </row>
    <row r="11" spans="1:47" x14ac:dyDescent="0.25">
      <c r="A11" s="1">
        <v>1962</v>
      </c>
      <c r="O11" s="5"/>
      <c r="P11" s="6">
        <v>1962</v>
      </c>
      <c r="AE11" s="6">
        <v>1962</v>
      </c>
      <c r="AS11" s="5"/>
    </row>
    <row r="12" spans="1:47" x14ac:dyDescent="0.25">
      <c r="A12" s="1">
        <v>1963</v>
      </c>
      <c r="B12" s="9">
        <v>1.7000000000000002</v>
      </c>
      <c r="C12" s="9">
        <v>1.5843984616066075E-2</v>
      </c>
      <c r="D12" s="9">
        <v>-2.2493408894388445E-3</v>
      </c>
      <c r="E12" s="9">
        <v>-5.1828335275516668E-3</v>
      </c>
      <c r="F12" s="9">
        <v>2.6370357765594266E-2</v>
      </c>
      <c r="G12" s="9">
        <v>-2.188879563341084E-2</v>
      </c>
      <c r="H12" s="9">
        <v>2.8888960575389033E-2</v>
      </c>
      <c r="I12" s="9">
        <v>3.40717941029407E-2</v>
      </c>
      <c r="J12" s="9">
        <v>-0.75859634907306384</v>
      </c>
      <c r="K12" s="9">
        <v>-0.78451879656474843</v>
      </c>
      <c r="L12" s="9">
        <v>-0.82948946906857191</v>
      </c>
      <c r="M12" s="9">
        <v>-1.9048225012138875E-2</v>
      </c>
      <c r="N12" s="54"/>
      <c r="O12" s="5"/>
      <c r="P12" s="6">
        <v>1963</v>
      </c>
      <c r="Q12" s="9">
        <v>1.7</v>
      </c>
      <c r="R12" s="9">
        <v>1.5843984616066075E-2</v>
      </c>
      <c r="S12" s="9">
        <v>-2.2493408894388445E-3</v>
      </c>
      <c r="T12" s="9">
        <v>-5.1828335275516668E-3</v>
      </c>
      <c r="U12" s="9">
        <v>2.6370357765594266E-2</v>
      </c>
      <c r="V12" s="9">
        <v>-2.188879563341084E-2</v>
      </c>
      <c r="W12" s="9">
        <v>2.8888960575389033E-2</v>
      </c>
      <c r="X12" s="9">
        <v>3.40717941029407E-2</v>
      </c>
      <c r="Y12" s="9">
        <v>-0.75859634907306384</v>
      </c>
      <c r="Z12" s="9">
        <v>-0.78451879656474843</v>
      </c>
      <c r="AA12" s="9">
        <v>-0.82948946906857191</v>
      </c>
      <c r="AB12" s="9">
        <v>-1.9048225012138875E-2</v>
      </c>
      <c r="AC12" s="61"/>
      <c r="AE12" s="6">
        <v>1963</v>
      </c>
      <c r="AF12" s="14">
        <f t="shared" ref="AF12:AF43" si="0">(B12-Q12)/B12</f>
        <v>1.3061447348531251E-16</v>
      </c>
      <c r="AG12" s="14">
        <f t="shared" ref="AG12:AG43" si="1">(C12-R12)/C12</f>
        <v>0</v>
      </c>
      <c r="AH12" s="14">
        <f t="shared" ref="AH12:AH43" si="2">(D12-S12)/D12</f>
        <v>0</v>
      </c>
      <c r="AI12" s="14">
        <f t="shared" ref="AI12:AI43" si="3">(E12-T12)/E12</f>
        <v>0</v>
      </c>
      <c r="AJ12" s="14">
        <f t="shared" ref="AJ12:AJ43" si="4">(F12-U12)/F12</f>
        <v>0</v>
      </c>
      <c r="AK12" s="14">
        <f t="shared" ref="AK12:AK43" si="5">(G12-V12)/G12</f>
        <v>0</v>
      </c>
      <c r="AL12" s="14">
        <f t="shared" ref="AL12:AL43" si="6">(H12-W12)/H12</f>
        <v>0</v>
      </c>
      <c r="AM12" s="14">
        <f t="shared" ref="AM12:AM43" si="7">(I12-X12)/I12</f>
        <v>0</v>
      </c>
      <c r="AN12" s="14">
        <f t="shared" ref="AN12:AN43" si="8">(J12-Y12)/J12</f>
        <v>0</v>
      </c>
      <c r="AO12" s="14">
        <f t="shared" ref="AO12:AO43" si="9">(K12-Z12)/K12</f>
        <v>0</v>
      </c>
      <c r="AP12" s="14">
        <f t="shared" ref="AP12:AP43" si="10">(L12-AA12)/L12</f>
        <v>0</v>
      </c>
      <c r="AQ12" s="14">
        <f t="shared" ref="AQ12:AQ43" si="11">(M12-AB12)/M12</f>
        <v>0</v>
      </c>
      <c r="AR12" s="63"/>
      <c r="AS12" s="5"/>
      <c r="AT12" s="3"/>
      <c r="AU12" s="3"/>
    </row>
    <row r="13" spans="1:47" x14ac:dyDescent="0.25">
      <c r="A13" s="1">
        <v>1964</v>
      </c>
      <c r="B13" s="9">
        <v>1.7000000000000002</v>
      </c>
      <c r="C13" s="9">
        <v>4.1933150603531186E-2</v>
      </c>
      <c r="D13" s="9">
        <v>8.7403536899186562E-3</v>
      </c>
      <c r="E13" s="9">
        <v>2.3935847083678574E-2</v>
      </c>
      <c r="F13" s="9">
        <v>-2.2493408894388445E-3</v>
      </c>
      <c r="G13" s="9">
        <v>-5.1828335275516668E-3</v>
      </c>
      <c r="H13" s="9">
        <v>5.2824807659067607E-2</v>
      </c>
      <c r="I13" s="9">
        <v>2.8888960575389033E-2</v>
      </c>
      <c r="J13" s="9">
        <v>-0.72092813695507296</v>
      </c>
      <c r="K13" s="9">
        <v>-0.75859634907306384</v>
      </c>
      <c r="L13" s="9">
        <v>-0.78451879656474843</v>
      </c>
      <c r="M13" s="9">
        <v>1.1745764626306276E-2</v>
      </c>
      <c r="N13" s="54"/>
      <c r="O13" s="5"/>
      <c r="P13" s="6">
        <v>1964</v>
      </c>
      <c r="Q13" s="9">
        <v>1.7</v>
      </c>
      <c r="R13" s="9">
        <v>4.1933150603531186E-2</v>
      </c>
      <c r="S13" s="9">
        <v>8.7403536899186562E-3</v>
      </c>
      <c r="T13" s="9">
        <v>2.3935847083678574E-2</v>
      </c>
      <c r="U13" s="9">
        <v>-2.2493408894388445E-3</v>
      </c>
      <c r="V13" s="9">
        <v>-5.1828335275516668E-3</v>
      </c>
      <c r="W13" s="9">
        <v>5.2824807659067607E-2</v>
      </c>
      <c r="X13" s="9">
        <v>2.8888960575389033E-2</v>
      </c>
      <c r="Y13" s="9">
        <v>-0.72092813695507296</v>
      </c>
      <c r="Z13" s="9">
        <v>-0.75859634907306384</v>
      </c>
      <c r="AA13" s="9">
        <v>-0.78451879656474843</v>
      </c>
      <c r="AB13" s="9">
        <v>1.1745764626306276E-2</v>
      </c>
      <c r="AC13" s="61"/>
      <c r="AE13" s="6">
        <v>1964</v>
      </c>
      <c r="AF13" s="14">
        <f t="shared" si="0"/>
        <v>1.3061447348531251E-16</v>
      </c>
      <c r="AG13" s="14">
        <f t="shared" si="1"/>
        <v>0</v>
      </c>
      <c r="AH13" s="14">
        <f t="shared" si="2"/>
        <v>0</v>
      </c>
      <c r="AI13" s="14">
        <f t="shared" si="3"/>
        <v>0</v>
      </c>
      <c r="AJ13" s="14">
        <f t="shared" si="4"/>
        <v>0</v>
      </c>
      <c r="AK13" s="14">
        <f t="shared" si="5"/>
        <v>0</v>
      </c>
      <c r="AL13" s="14">
        <f t="shared" si="6"/>
        <v>0</v>
      </c>
      <c r="AM13" s="14">
        <f t="shared" si="7"/>
        <v>0</v>
      </c>
      <c r="AN13" s="14">
        <f t="shared" si="8"/>
        <v>0</v>
      </c>
      <c r="AO13" s="14">
        <f t="shared" si="9"/>
        <v>0</v>
      </c>
      <c r="AP13" s="14">
        <f t="shared" si="10"/>
        <v>0</v>
      </c>
      <c r="AQ13" s="14">
        <f t="shared" si="11"/>
        <v>0</v>
      </c>
      <c r="AR13" s="63"/>
      <c r="AS13" s="5"/>
      <c r="AT13" s="3"/>
    </row>
    <row r="14" spans="1:47" x14ac:dyDescent="0.25">
      <c r="A14" s="1">
        <v>1965</v>
      </c>
      <c r="B14" s="9">
        <v>1.5</v>
      </c>
      <c r="C14" s="9">
        <v>-5.435939894478347E-2</v>
      </c>
      <c r="D14" s="9">
        <v>-1.4950337114324475E-2</v>
      </c>
      <c r="E14" s="9">
        <v>-1.1924258961729883E-2</v>
      </c>
      <c r="F14" s="9">
        <v>8.7403536899186562E-3</v>
      </c>
      <c r="G14" s="9">
        <v>2.3935847083678574E-2</v>
      </c>
      <c r="H14" s="9">
        <v>4.0900548697337724E-2</v>
      </c>
      <c r="I14" s="9">
        <v>5.2824807659067607E-2</v>
      </c>
      <c r="J14" s="9">
        <v>-0.70929019428705642</v>
      </c>
      <c r="K14" s="9">
        <v>-0.72092813695507296</v>
      </c>
      <c r="L14" s="9">
        <v>-0.75859634907306384</v>
      </c>
      <c r="M14" s="9">
        <v>-2.603026944997433E-2</v>
      </c>
      <c r="N14" s="54">
        <v>1.6995706399999997</v>
      </c>
      <c r="O14" s="5"/>
      <c r="P14" s="6">
        <v>1965</v>
      </c>
      <c r="Q14" s="9">
        <v>1.5</v>
      </c>
      <c r="R14" s="9">
        <v>-5.435939894478347E-2</v>
      </c>
      <c r="S14" s="9">
        <v>-1.4950337114324475E-2</v>
      </c>
      <c r="T14" s="9">
        <v>-1.1924258961729883E-2</v>
      </c>
      <c r="U14" s="9">
        <v>8.7403536899186562E-3</v>
      </c>
      <c r="V14" s="9">
        <v>2.3935847083678574E-2</v>
      </c>
      <c r="W14" s="9">
        <v>4.0900548697337724E-2</v>
      </c>
      <c r="X14" s="9">
        <v>5.2824807659067607E-2</v>
      </c>
      <c r="Y14" s="9">
        <v>-0.70929019428705642</v>
      </c>
      <c r="Z14" s="9">
        <v>-0.72092813695507296</v>
      </c>
      <c r="AA14" s="9">
        <v>-0.75859634907306384</v>
      </c>
      <c r="AB14" s="9">
        <v>-2.603026944997433E-2</v>
      </c>
      <c r="AC14" s="61"/>
      <c r="AE14" s="6">
        <v>1965</v>
      </c>
      <c r="AF14" s="14">
        <f t="shared" si="0"/>
        <v>0</v>
      </c>
      <c r="AG14" s="14">
        <f t="shared" si="1"/>
        <v>0</v>
      </c>
      <c r="AH14" s="14">
        <f t="shared" si="2"/>
        <v>0</v>
      </c>
      <c r="AI14" s="14">
        <f t="shared" si="3"/>
        <v>0</v>
      </c>
      <c r="AJ14" s="14">
        <f t="shared" si="4"/>
        <v>0</v>
      </c>
      <c r="AK14" s="14">
        <f t="shared" si="5"/>
        <v>0</v>
      </c>
      <c r="AL14" s="14">
        <f t="shared" si="6"/>
        <v>0</v>
      </c>
      <c r="AM14" s="14">
        <f t="shared" si="7"/>
        <v>0</v>
      </c>
      <c r="AN14" s="14">
        <f t="shared" si="8"/>
        <v>0</v>
      </c>
      <c r="AO14" s="14">
        <f t="shared" si="9"/>
        <v>0</v>
      </c>
      <c r="AP14" s="14">
        <f t="shared" si="10"/>
        <v>0</v>
      </c>
      <c r="AQ14" s="14">
        <f t="shared" si="11"/>
        <v>0</v>
      </c>
      <c r="AR14" s="63"/>
      <c r="AS14" s="5"/>
      <c r="AT14" s="3"/>
    </row>
    <row r="15" spans="1:47" x14ac:dyDescent="0.25">
      <c r="A15" s="1">
        <v>1966</v>
      </c>
      <c r="B15" s="9">
        <v>1.7000000000000002</v>
      </c>
      <c r="C15" s="9">
        <v>-1.4774204820381165E-2</v>
      </c>
      <c r="D15" s="9">
        <v>-2.8533739302956107E-3</v>
      </c>
      <c r="E15" s="9">
        <v>-1.9134830999234298E-2</v>
      </c>
      <c r="F15" s="9">
        <v>-1.4950337114324475E-2</v>
      </c>
      <c r="G15" s="9">
        <v>-1.1924258961729883E-2</v>
      </c>
      <c r="H15" s="9">
        <v>2.1765717698103426E-2</v>
      </c>
      <c r="I15" s="9">
        <v>4.0900548697337724E-2</v>
      </c>
      <c r="J15" s="9">
        <v>-0.68298667449746719</v>
      </c>
      <c r="K15" s="9">
        <v>-0.70929019428705642</v>
      </c>
      <c r="L15" s="9">
        <v>-0.72092813695507296</v>
      </c>
      <c r="M15" s="9">
        <v>1.4665577121572682E-2</v>
      </c>
      <c r="N15" s="54">
        <v>1.6995706399999997</v>
      </c>
      <c r="O15" s="5"/>
      <c r="P15" s="6">
        <v>1966</v>
      </c>
      <c r="Q15" s="9">
        <v>1.7</v>
      </c>
      <c r="R15" s="9">
        <v>-1.4774204820381165E-2</v>
      </c>
      <c r="S15" s="9">
        <v>-2.8533739302956107E-3</v>
      </c>
      <c r="T15" s="9">
        <v>-1.9134830999234298E-2</v>
      </c>
      <c r="U15" s="9">
        <v>-1.4950337114324475E-2</v>
      </c>
      <c r="V15" s="9">
        <v>-1.1924258961729883E-2</v>
      </c>
      <c r="W15" s="9">
        <v>2.1765717698103426E-2</v>
      </c>
      <c r="X15" s="9">
        <v>4.0900548697337724E-2</v>
      </c>
      <c r="Y15" s="9">
        <v>-0.68298667449746719</v>
      </c>
      <c r="Z15" s="9">
        <v>-0.70929019428705642</v>
      </c>
      <c r="AA15" s="9">
        <v>-0.72092813695507296</v>
      </c>
      <c r="AB15" s="9">
        <v>1.4665577121572682E-2</v>
      </c>
      <c r="AC15" s="61"/>
      <c r="AE15" s="6">
        <v>1966</v>
      </c>
      <c r="AF15" s="14">
        <f t="shared" si="0"/>
        <v>1.3061447348531251E-16</v>
      </c>
      <c r="AG15" s="14">
        <f t="shared" si="1"/>
        <v>0</v>
      </c>
      <c r="AH15" s="14">
        <f t="shared" si="2"/>
        <v>0</v>
      </c>
      <c r="AI15" s="14">
        <f t="shared" si="3"/>
        <v>0</v>
      </c>
      <c r="AJ15" s="14">
        <f t="shared" si="4"/>
        <v>0</v>
      </c>
      <c r="AK15" s="14">
        <f t="shared" si="5"/>
        <v>0</v>
      </c>
      <c r="AL15" s="14">
        <f t="shared" si="6"/>
        <v>0</v>
      </c>
      <c r="AM15" s="14">
        <f t="shared" si="7"/>
        <v>0</v>
      </c>
      <c r="AN15" s="14">
        <f t="shared" si="8"/>
        <v>0</v>
      </c>
      <c r="AO15" s="14">
        <f t="shared" si="9"/>
        <v>0</v>
      </c>
      <c r="AP15" s="14">
        <f t="shared" si="10"/>
        <v>0</v>
      </c>
      <c r="AQ15" s="14">
        <f t="shared" si="11"/>
        <v>0</v>
      </c>
      <c r="AR15" s="63"/>
      <c r="AS15" s="5"/>
      <c r="AT15" s="3"/>
    </row>
    <row r="16" spans="1:47" x14ac:dyDescent="0.25">
      <c r="A16" s="1">
        <v>1967</v>
      </c>
      <c r="B16" s="9">
        <v>3.3000000000000003</v>
      </c>
      <c r="C16" s="9">
        <v>1.6025329596762727E-2</v>
      </c>
      <c r="D16" s="9">
        <v>3.6312203903976492E-3</v>
      </c>
      <c r="E16" s="9">
        <v>1.9056237580896251E-2</v>
      </c>
      <c r="F16" s="9">
        <v>-2.8533739302956107E-3</v>
      </c>
      <c r="G16" s="9">
        <v>-1.9134830999234298E-2</v>
      </c>
      <c r="H16" s="9">
        <v>4.0821955278999678E-2</v>
      </c>
      <c r="I16" s="9">
        <v>2.1765717698103426E-2</v>
      </c>
      <c r="J16" s="9">
        <v>-0.68481235756242009</v>
      </c>
      <c r="K16" s="9">
        <v>-0.68298667449746719</v>
      </c>
      <c r="L16" s="9">
        <v>-0.70929019428705642</v>
      </c>
      <c r="M16" s="9">
        <v>-2.8129202854542124E-2</v>
      </c>
      <c r="N16" s="54">
        <v>1.6995706399999997</v>
      </c>
      <c r="O16" s="5"/>
      <c r="P16" s="6">
        <v>1967</v>
      </c>
      <c r="Q16" s="9">
        <v>3.3</v>
      </c>
      <c r="R16" s="9">
        <v>1.6025329596762727E-2</v>
      </c>
      <c r="S16" s="9">
        <v>3.6312203903976492E-3</v>
      </c>
      <c r="T16" s="9">
        <v>1.9056237580896251E-2</v>
      </c>
      <c r="U16" s="9">
        <v>-2.8533739302956107E-3</v>
      </c>
      <c r="V16" s="9">
        <v>-1.9134830999234298E-2</v>
      </c>
      <c r="W16" s="9">
        <v>4.0821955278999678E-2</v>
      </c>
      <c r="X16" s="9">
        <v>2.1765717698103426E-2</v>
      </c>
      <c r="Y16" s="9">
        <v>-0.68481235756242009</v>
      </c>
      <c r="Z16" s="9">
        <v>-0.68298667449746719</v>
      </c>
      <c r="AA16" s="9">
        <v>-0.70929019428705642</v>
      </c>
      <c r="AB16" s="9">
        <v>-2.8129202854542124E-2</v>
      </c>
      <c r="AC16" s="61">
        <v>1.6760609500000001</v>
      </c>
      <c r="AE16" s="6">
        <v>1967</v>
      </c>
      <c r="AF16" s="14">
        <f t="shared" si="0"/>
        <v>1.3457248783335229E-16</v>
      </c>
      <c r="AG16" s="14">
        <f t="shared" si="1"/>
        <v>0</v>
      </c>
      <c r="AH16" s="14">
        <f t="shared" si="2"/>
        <v>0</v>
      </c>
      <c r="AI16" s="14">
        <f t="shared" si="3"/>
        <v>0</v>
      </c>
      <c r="AJ16" s="14">
        <f t="shared" si="4"/>
        <v>0</v>
      </c>
      <c r="AK16" s="14">
        <f t="shared" si="5"/>
        <v>0</v>
      </c>
      <c r="AL16" s="14">
        <f t="shared" si="6"/>
        <v>0</v>
      </c>
      <c r="AM16" s="14">
        <f t="shared" si="7"/>
        <v>0</v>
      </c>
      <c r="AN16" s="14">
        <f t="shared" si="8"/>
        <v>0</v>
      </c>
      <c r="AO16" s="14">
        <f t="shared" si="9"/>
        <v>0</v>
      </c>
      <c r="AP16" s="14">
        <f t="shared" si="10"/>
        <v>0</v>
      </c>
      <c r="AQ16" s="14">
        <f t="shared" si="11"/>
        <v>0</v>
      </c>
      <c r="AR16" s="63">
        <f t="shared" ref="AR16:AR47" si="12">(N16-AC16)/N16</f>
        <v>1.3832723069398038E-2</v>
      </c>
      <c r="AS16" s="5"/>
      <c r="AT16" s="3"/>
    </row>
    <row r="17" spans="1:46" x14ac:dyDescent="0.25">
      <c r="A17" s="1">
        <v>1968</v>
      </c>
      <c r="B17" s="9">
        <v>4.4000000000000004</v>
      </c>
      <c r="C17" s="9">
        <v>1.222640219405946E-2</v>
      </c>
      <c r="D17" s="9">
        <v>-2.1210078080621253E-2</v>
      </c>
      <c r="E17" s="9">
        <v>-4.2534412588732806E-3</v>
      </c>
      <c r="F17" s="9">
        <v>3.6312203903976492E-3</v>
      </c>
      <c r="G17" s="9">
        <v>1.9056237580896251E-2</v>
      </c>
      <c r="H17" s="9">
        <v>3.6568514020126397E-2</v>
      </c>
      <c r="I17" s="9">
        <v>4.0821955278999678E-2</v>
      </c>
      <c r="J17" s="9">
        <v>-0.7109568711514328</v>
      </c>
      <c r="K17" s="9">
        <v>-0.68481235756242009</v>
      </c>
      <c r="L17" s="9">
        <v>-0.68298667449746719</v>
      </c>
      <c r="M17" s="9">
        <v>-2.4318830524059809E-2</v>
      </c>
      <c r="N17" s="54">
        <v>2.0699875799999998</v>
      </c>
      <c r="O17" s="5"/>
      <c r="P17" s="6">
        <v>1968</v>
      </c>
      <c r="Q17" s="9">
        <v>4.4000000000000004</v>
      </c>
      <c r="R17" s="9">
        <v>1.222640219405946E-2</v>
      </c>
      <c r="S17" s="9">
        <v>-2.1210078080621253E-2</v>
      </c>
      <c r="T17" s="9">
        <v>-4.2534412588732806E-3</v>
      </c>
      <c r="U17" s="9">
        <v>3.6312203903976492E-3</v>
      </c>
      <c r="V17" s="9">
        <v>1.9056237580896251E-2</v>
      </c>
      <c r="W17" s="9">
        <v>3.6568514020126397E-2</v>
      </c>
      <c r="X17" s="9">
        <v>4.0821955278999678E-2</v>
      </c>
      <c r="Y17" s="9">
        <v>-0.7109568711514328</v>
      </c>
      <c r="Z17" s="9">
        <v>-0.68481235756242009</v>
      </c>
      <c r="AA17" s="9">
        <v>-0.68298667449746719</v>
      </c>
      <c r="AB17" s="9">
        <v>-2.4318830524059809E-2</v>
      </c>
      <c r="AC17" s="61">
        <v>2.0443161299999999</v>
      </c>
      <c r="AE17" s="6">
        <v>1968</v>
      </c>
      <c r="AF17" s="14">
        <f t="shared" si="0"/>
        <v>0</v>
      </c>
      <c r="AG17" s="14">
        <f t="shared" si="1"/>
        <v>0</v>
      </c>
      <c r="AH17" s="14">
        <f t="shared" si="2"/>
        <v>0</v>
      </c>
      <c r="AI17" s="14">
        <f t="shared" si="3"/>
        <v>0</v>
      </c>
      <c r="AJ17" s="14">
        <f t="shared" si="4"/>
        <v>0</v>
      </c>
      <c r="AK17" s="14">
        <f t="shared" si="5"/>
        <v>0</v>
      </c>
      <c r="AL17" s="14">
        <f t="shared" si="6"/>
        <v>0</v>
      </c>
      <c r="AM17" s="14">
        <f t="shared" si="7"/>
        <v>0</v>
      </c>
      <c r="AN17" s="14">
        <f t="shared" si="8"/>
        <v>0</v>
      </c>
      <c r="AO17" s="14">
        <f t="shared" si="9"/>
        <v>0</v>
      </c>
      <c r="AP17" s="14">
        <f t="shared" si="10"/>
        <v>0</v>
      </c>
      <c r="AQ17" s="14">
        <f t="shared" si="11"/>
        <v>0</v>
      </c>
      <c r="AR17" s="63">
        <f t="shared" si="12"/>
        <v>1.2401741077113096E-2</v>
      </c>
      <c r="AS17" s="5"/>
      <c r="AT17" s="3"/>
    </row>
    <row r="18" spans="1:46" x14ac:dyDescent="0.25">
      <c r="A18" s="1">
        <v>1969</v>
      </c>
      <c r="B18" s="9">
        <v>3.2</v>
      </c>
      <c r="C18" s="9">
        <v>-3.5143694435663786E-2</v>
      </c>
      <c r="D18" s="9">
        <v>7.9940535618079345E-3</v>
      </c>
      <c r="E18" s="9">
        <v>4.3047397499327955E-2</v>
      </c>
      <c r="F18" s="9">
        <v>-2.1210078080621253E-2</v>
      </c>
      <c r="G18" s="9">
        <v>-4.2534412588732806E-3</v>
      </c>
      <c r="H18" s="9">
        <v>7.9615911519454352E-2</v>
      </c>
      <c r="I18" s="9">
        <v>3.6568514020126397E-2</v>
      </c>
      <c r="J18" s="9">
        <v>-0.73707665252744736</v>
      </c>
      <c r="K18" s="9">
        <v>-0.7109568711514328</v>
      </c>
      <c r="L18" s="9">
        <v>-0.68481235756242009</v>
      </c>
      <c r="M18" s="9">
        <v>2.473221299814643E-5</v>
      </c>
      <c r="N18" s="54">
        <v>2.1549615200000001</v>
      </c>
      <c r="O18" s="5"/>
      <c r="P18" s="6">
        <v>1969</v>
      </c>
      <c r="Q18" s="9">
        <v>3.2</v>
      </c>
      <c r="R18" s="9">
        <v>-3.5143694435663786E-2</v>
      </c>
      <c r="S18" s="9">
        <v>7.9940535618079345E-3</v>
      </c>
      <c r="T18" s="9">
        <v>4.3047397499327955E-2</v>
      </c>
      <c r="U18" s="9">
        <v>-2.1210078080621253E-2</v>
      </c>
      <c r="V18" s="9">
        <v>-4.2534412588732806E-3</v>
      </c>
      <c r="W18" s="9">
        <v>7.9615911519454352E-2</v>
      </c>
      <c r="X18" s="9">
        <v>3.6568514020126397E-2</v>
      </c>
      <c r="Y18" s="9">
        <v>-0.73707665252744736</v>
      </c>
      <c r="Z18" s="9">
        <v>-0.7109568711514328</v>
      </c>
      <c r="AA18" s="9">
        <v>-0.68481235756242009</v>
      </c>
      <c r="AB18" s="9">
        <v>2.473221299814643E-5</v>
      </c>
      <c r="AC18" s="61">
        <v>2.1279988300000001</v>
      </c>
      <c r="AE18" s="6">
        <v>1969</v>
      </c>
      <c r="AF18" s="14">
        <f t="shared" si="0"/>
        <v>0</v>
      </c>
      <c r="AG18" s="14">
        <f t="shared" si="1"/>
        <v>0</v>
      </c>
      <c r="AH18" s="14">
        <f t="shared" si="2"/>
        <v>0</v>
      </c>
      <c r="AI18" s="14">
        <f t="shared" si="3"/>
        <v>0</v>
      </c>
      <c r="AJ18" s="14">
        <f t="shared" si="4"/>
        <v>0</v>
      </c>
      <c r="AK18" s="14">
        <f t="shared" si="5"/>
        <v>0</v>
      </c>
      <c r="AL18" s="14">
        <f t="shared" si="6"/>
        <v>0</v>
      </c>
      <c r="AM18" s="14">
        <f t="shared" si="7"/>
        <v>0</v>
      </c>
      <c r="AN18" s="14">
        <f t="shared" si="8"/>
        <v>0</v>
      </c>
      <c r="AO18" s="14">
        <f t="shared" si="9"/>
        <v>0</v>
      </c>
      <c r="AP18" s="14">
        <f t="shared" si="10"/>
        <v>0</v>
      </c>
      <c r="AQ18" s="14">
        <f t="shared" si="11"/>
        <v>0</v>
      </c>
      <c r="AR18" s="63">
        <f t="shared" si="12"/>
        <v>1.2511912509695279E-2</v>
      </c>
      <c r="AS18" s="5"/>
      <c r="AT18" s="3"/>
    </row>
    <row r="19" spans="1:46" x14ac:dyDescent="0.25">
      <c r="A19" s="1">
        <v>1970</v>
      </c>
      <c r="B19" s="9">
        <v>2.1</v>
      </c>
      <c r="C19" s="9">
        <v>1.9579669719844921E-2</v>
      </c>
      <c r="D19" s="9">
        <v>-1.6020343802454207E-3</v>
      </c>
      <c r="E19" s="9">
        <v>-2.7267676150161346E-2</v>
      </c>
      <c r="F19" s="9">
        <v>7.9940535618079345E-3</v>
      </c>
      <c r="G19" s="9">
        <v>4.3047397499327955E-2</v>
      </c>
      <c r="H19" s="9">
        <v>5.2348235369293006E-2</v>
      </c>
      <c r="I19" s="9">
        <v>7.9615911519454352E-2</v>
      </c>
      <c r="J19" s="9">
        <v>-0.72239157561706879</v>
      </c>
      <c r="K19" s="9">
        <v>-0.73707665252744736</v>
      </c>
      <c r="L19" s="9">
        <v>-0.7109568711514328</v>
      </c>
      <c r="M19" s="9">
        <v>4.0804858286393131E-2</v>
      </c>
      <c r="N19" s="54">
        <v>2.3032033799999998</v>
      </c>
      <c r="O19" s="5"/>
      <c r="P19" s="6">
        <v>1970</v>
      </c>
      <c r="Q19" s="9">
        <v>2.1</v>
      </c>
      <c r="R19" s="9">
        <v>1.9579669719844921E-2</v>
      </c>
      <c r="S19" s="9">
        <v>-1.6020343802454207E-3</v>
      </c>
      <c r="T19" s="9">
        <v>-2.7267676150161346E-2</v>
      </c>
      <c r="U19" s="9">
        <v>7.9940535618079345E-3</v>
      </c>
      <c r="V19" s="9">
        <v>4.3047397499327955E-2</v>
      </c>
      <c r="W19" s="9">
        <v>5.2348235369293006E-2</v>
      </c>
      <c r="X19" s="9">
        <v>7.9615911519454352E-2</v>
      </c>
      <c r="Y19" s="9">
        <v>-0.72239157561706879</v>
      </c>
      <c r="Z19" s="9">
        <v>-0.73707665252744736</v>
      </c>
      <c r="AA19" s="9">
        <v>-0.7109568711514328</v>
      </c>
      <c r="AB19" s="9">
        <v>4.0804858286393131E-2</v>
      </c>
      <c r="AC19" s="61">
        <v>2.2739730100000002</v>
      </c>
      <c r="AE19" s="6">
        <v>1970</v>
      </c>
      <c r="AF19" s="14">
        <f t="shared" si="0"/>
        <v>0</v>
      </c>
      <c r="AG19" s="14">
        <f t="shared" si="1"/>
        <v>0</v>
      </c>
      <c r="AH19" s="14">
        <f t="shared" si="2"/>
        <v>0</v>
      </c>
      <c r="AI19" s="14">
        <f t="shared" si="3"/>
        <v>0</v>
      </c>
      <c r="AJ19" s="14">
        <f t="shared" si="4"/>
        <v>0</v>
      </c>
      <c r="AK19" s="14">
        <f t="shared" si="5"/>
        <v>0</v>
      </c>
      <c r="AL19" s="14">
        <f t="shared" si="6"/>
        <v>0</v>
      </c>
      <c r="AM19" s="14">
        <f t="shared" si="7"/>
        <v>0</v>
      </c>
      <c r="AN19" s="14">
        <f t="shared" si="8"/>
        <v>0</v>
      </c>
      <c r="AO19" s="14">
        <f t="shared" si="9"/>
        <v>0</v>
      </c>
      <c r="AP19" s="14">
        <f t="shared" si="10"/>
        <v>0</v>
      </c>
      <c r="AQ19" s="14">
        <f t="shared" si="11"/>
        <v>0</v>
      </c>
      <c r="AR19" s="63">
        <f t="shared" si="12"/>
        <v>1.2691180576506284E-2</v>
      </c>
      <c r="AS19" s="5"/>
      <c r="AT19" s="3"/>
    </row>
    <row r="20" spans="1:46" x14ac:dyDescent="0.25">
      <c r="A20" s="1">
        <v>1971</v>
      </c>
      <c r="B20" s="9">
        <v>2.5</v>
      </c>
      <c r="C20" s="9">
        <v>5.420040258204329E-2</v>
      </c>
      <c r="D20" s="9">
        <v>1.5121400651882944E-2</v>
      </c>
      <c r="E20" s="9">
        <v>-2.1863179160164892E-2</v>
      </c>
      <c r="F20" s="9">
        <v>-1.6020343802454207E-3</v>
      </c>
      <c r="G20" s="9">
        <v>-2.7267676150161346E-2</v>
      </c>
      <c r="H20" s="9">
        <v>3.0485056209128114E-2</v>
      </c>
      <c r="I20" s="9">
        <v>5.2348235369293006E-2</v>
      </c>
      <c r="J20" s="9">
        <v>-0.67831909658476253</v>
      </c>
      <c r="K20" s="9">
        <v>-0.72239157561706879</v>
      </c>
      <c r="L20" s="9">
        <v>-0.73707665252744736</v>
      </c>
      <c r="M20" s="9">
        <v>2.9387402121927697E-2</v>
      </c>
      <c r="N20" s="54">
        <v>2.6600489500000002</v>
      </c>
      <c r="O20" s="5"/>
      <c r="P20" s="6">
        <v>1971</v>
      </c>
      <c r="Q20" s="9">
        <v>2.5</v>
      </c>
      <c r="R20" s="9">
        <v>5.420040258204329E-2</v>
      </c>
      <c r="S20" s="9">
        <v>1.5121400651882944E-2</v>
      </c>
      <c r="T20" s="9">
        <v>-2.1863179160164892E-2</v>
      </c>
      <c r="U20" s="9">
        <v>-1.6020343802454207E-3</v>
      </c>
      <c r="V20" s="9">
        <v>-2.7267676150161346E-2</v>
      </c>
      <c r="W20" s="9">
        <v>3.0485056209128114E-2</v>
      </c>
      <c r="X20" s="9">
        <v>5.2348235369293006E-2</v>
      </c>
      <c r="Y20" s="9">
        <v>-0.67831909658476253</v>
      </c>
      <c r="Z20" s="9">
        <v>-0.72239157561706879</v>
      </c>
      <c r="AA20" s="9">
        <v>-0.73707665252744736</v>
      </c>
      <c r="AB20" s="9">
        <v>2.9387402121927697E-2</v>
      </c>
      <c r="AC20" s="61">
        <v>2.6266735899999998</v>
      </c>
      <c r="AE20" s="6">
        <v>1971</v>
      </c>
      <c r="AF20" s="14">
        <f t="shared" si="0"/>
        <v>0</v>
      </c>
      <c r="AG20" s="14">
        <f t="shared" si="1"/>
        <v>0</v>
      </c>
      <c r="AH20" s="14">
        <f t="shared" si="2"/>
        <v>0</v>
      </c>
      <c r="AI20" s="14">
        <f t="shared" si="3"/>
        <v>0</v>
      </c>
      <c r="AJ20" s="14">
        <f t="shared" si="4"/>
        <v>0</v>
      </c>
      <c r="AK20" s="14">
        <f t="shared" si="5"/>
        <v>0</v>
      </c>
      <c r="AL20" s="14">
        <f t="shared" si="6"/>
        <v>0</v>
      </c>
      <c r="AM20" s="14">
        <f t="shared" si="7"/>
        <v>0</v>
      </c>
      <c r="AN20" s="14">
        <f t="shared" si="8"/>
        <v>0</v>
      </c>
      <c r="AO20" s="14">
        <f t="shared" si="9"/>
        <v>0</v>
      </c>
      <c r="AP20" s="14">
        <f t="shared" si="10"/>
        <v>0</v>
      </c>
      <c r="AQ20" s="14">
        <f t="shared" si="11"/>
        <v>0</v>
      </c>
      <c r="AR20" s="63">
        <f t="shared" si="12"/>
        <v>1.2546896928344273E-2</v>
      </c>
      <c r="AS20" s="5"/>
      <c r="AT20" s="3"/>
    </row>
    <row r="21" spans="1:46" x14ac:dyDescent="0.25">
      <c r="A21" s="1">
        <v>1972</v>
      </c>
      <c r="B21" s="9">
        <v>2.9000000000000004</v>
      </c>
      <c r="C21" s="9">
        <v>-2.207200783531196E-3</v>
      </c>
      <c r="D21" s="9">
        <v>8.8467012879751561E-3</v>
      </c>
      <c r="E21" s="9">
        <v>3.7064029925762521E-2</v>
      </c>
      <c r="F21" s="9">
        <v>1.5121400651882944E-2</v>
      </c>
      <c r="G21" s="9">
        <v>-2.1863179160164892E-2</v>
      </c>
      <c r="H21" s="9">
        <v>6.7549086134890635E-2</v>
      </c>
      <c r="I21" s="9">
        <v>3.0485056209128114E-2</v>
      </c>
      <c r="J21" s="9">
        <v>-0.67445790492122903</v>
      </c>
      <c r="K21" s="9">
        <v>-0.67831909658476253</v>
      </c>
      <c r="L21" s="9">
        <v>-0.72239157561706879</v>
      </c>
      <c r="M21" s="9">
        <v>-4.0211287368772775E-2</v>
      </c>
      <c r="N21" s="54">
        <v>2.9703219000000001</v>
      </c>
      <c r="O21" s="5"/>
      <c r="P21" s="6">
        <v>1972</v>
      </c>
      <c r="Q21" s="9">
        <v>2.9</v>
      </c>
      <c r="R21" s="9">
        <v>-2.207200783531196E-3</v>
      </c>
      <c r="S21" s="9">
        <v>8.8467012879751561E-3</v>
      </c>
      <c r="T21" s="9">
        <v>3.7064029925762521E-2</v>
      </c>
      <c r="U21" s="9">
        <v>1.5121400651882944E-2</v>
      </c>
      <c r="V21" s="9">
        <v>-2.1863179160164892E-2</v>
      </c>
      <c r="W21" s="9">
        <v>6.7549086134890635E-2</v>
      </c>
      <c r="X21" s="9">
        <v>3.0485056209128114E-2</v>
      </c>
      <c r="Y21" s="9">
        <v>-0.67445790492122903</v>
      </c>
      <c r="Z21" s="9">
        <v>-0.67831909658476253</v>
      </c>
      <c r="AA21" s="9">
        <v>-0.72239157561706879</v>
      </c>
      <c r="AB21" s="9">
        <v>-4.0211287368772775E-2</v>
      </c>
      <c r="AC21" s="61">
        <v>2.9334248700000001</v>
      </c>
      <c r="AE21" s="6">
        <v>1972</v>
      </c>
      <c r="AF21" s="14">
        <f t="shared" si="0"/>
        <v>1.5313421029312503E-16</v>
      </c>
      <c r="AG21" s="14">
        <f t="shared" si="1"/>
        <v>0</v>
      </c>
      <c r="AH21" s="14">
        <f t="shared" si="2"/>
        <v>0</v>
      </c>
      <c r="AI21" s="14">
        <f t="shared" si="3"/>
        <v>0</v>
      </c>
      <c r="AJ21" s="14">
        <f t="shared" si="4"/>
        <v>0</v>
      </c>
      <c r="AK21" s="14">
        <f t="shared" si="5"/>
        <v>0</v>
      </c>
      <c r="AL21" s="14">
        <f t="shared" si="6"/>
        <v>0</v>
      </c>
      <c r="AM21" s="14">
        <f t="shared" si="7"/>
        <v>0</v>
      </c>
      <c r="AN21" s="14">
        <f t="shared" si="8"/>
        <v>0</v>
      </c>
      <c r="AO21" s="14">
        <f t="shared" si="9"/>
        <v>0</v>
      </c>
      <c r="AP21" s="14">
        <f t="shared" si="10"/>
        <v>0</v>
      </c>
      <c r="AQ21" s="14">
        <f t="shared" si="11"/>
        <v>0</v>
      </c>
      <c r="AR21" s="63">
        <f t="shared" si="12"/>
        <v>1.2421896091464026E-2</v>
      </c>
      <c r="AS21" s="5"/>
      <c r="AT21" s="3"/>
    </row>
    <row r="22" spans="1:46" x14ac:dyDescent="0.25">
      <c r="A22" s="1">
        <v>1973</v>
      </c>
      <c r="B22" s="9">
        <v>2.6</v>
      </c>
      <c r="C22" s="9">
        <v>3.3307389416390658E-2</v>
      </c>
      <c r="D22" s="9">
        <v>-1.7846913058811475E-2</v>
      </c>
      <c r="E22" s="9">
        <v>-1.7423996982282031E-2</v>
      </c>
      <c r="F22" s="9">
        <v>8.8467012879751561E-3</v>
      </c>
      <c r="G22" s="9">
        <v>3.7064029925762521E-2</v>
      </c>
      <c r="H22" s="9">
        <v>5.0125089152608604E-2</v>
      </c>
      <c r="I22" s="9">
        <v>6.7549086134890635E-2</v>
      </c>
      <c r="J22" s="9">
        <v>-0.67293167542655252</v>
      </c>
      <c r="K22" s="9">
        <v>-0.67445790492122903</v>
      </c>
      <c r="L22" s="9">
        <v>-0.67831909658476253</v>
      </c>
      <c r="M22" s="9">
        <v>-2.3349621688569799E-3</v>
      </c>
      <c r="N22" s="54">
        <v>3.1494176399999998</v>
      </c>
      <c r="O22" s="5"/>
      <c r="P22" s="6">
        <v>1973</v>
      </c>
      <c r="Q22" s="9">
        <v>2.6</v>
      </c>
      <c r="R22" s="9">
        <v>3.3307389416390658E-2</v>
      </c>
      <c r="S22" s="9">
        <v>-1.7846913058811475E-2</v>
      </c>
      <c r="T22" s="9">
        <v>-1.7423996982282031E-2</v>
      </c>
      <c r="U22" s="9">
        <v>8.8467012879751561E-3</v>
      </c>
      <c r="V22" s="9">
        <v>3.7064029925762521E-2</v>
      </c>
      <c r="W22" s="9">
        <v>5.0125089152608604E-2</v>
      </c>
      <c r="X22" s="9">
        <v>6.7549086134890635E-2</v>
      </c>
      <c r="Y22" s="9">
        <v>-0.67293167542655252</v>
      </c>
      <c r="Z22" s="9">
        <v>-0.67445790492122903</v>
      </c>
      <c r="AA22" s="9">
        <v>-0.67831909658476253</v>
      </c>
      <c r="AB22" s="9">
        <v>-2.3349621688569799E-3</v>
      </c>
      <c r="AC22" s="61">
        <v>3.1115284299999999</v>
      </c>
      <c r="AE22" s="6">
        <v>1973</v>
      </c>
      <c r="AF22" s="14">
        <f t="shared" si="0"/>
        <v>0</v>
      </c>
      <c r="AG22" s="14">
        <f t="shared" si="1"/>
        <v>0</v>
      </c>
      <c r="AH22" s="14">
        <f t="shared" si="2"/>
        <v>0</v>
      </c>
      <c r="AI22" s="14">
        <f t="shared" si="3"/>
        <v>0</v>
      </c>
      <c r="AJ22" s="14">
        <f t="shared" si="4"/>
        <v>0</v>
      </c>
      <c r="AK22" s="14">
        <f t="shared" si="5"/>
        <v>0</v>
      </c>
      <c r="AL22" s="14">
        <f t="shared" si="6"/>
        <v>0</v>
      </c>
      <c r="AM22" s="14">
        <f t="shared" si="7"/>
        <v>0</v>
      </c>
      <c r="AN22" s="14">
        <f t="shared" si="8"/>
        <v>0</v>
      </c>
      <c r="AO22" s="14">
        <f t="shared" si="9"/>
        <v>0</v>
      </c>
      <c r="AP22" s="14">
        <f t="shared" si="10"/>
        <v>0</v>
      </c>
      <c r="AQ22" s="14">
        <f t="shared" si="11"/>
        <v>0</v>
      </c>
      <c r="AR22" s="63">
        <f t="shared" si="12"/>
        <v>1.203054479621188E-2</v>
      </c>
      <c r="AS22" s="5"/>
      <c r="AT22" s="3"/>
    </row>
    <row r="23" spans="1:46" x14ac:dyDescent="0.25">
      <c r="A23" s="1">
        <v>1974</v>
      </c>
      <c r="B23" s="9">
        <v>1.9000000000000001</v>
      </c>
      <c r="C23" s="9">
        <v>6.1008421408230047E-2</v>
      </c>
      <c r="D23" s="9">
        <v>-8.5944475438033407E-3</v>
      </c>
      <c r="E23" s="9">
        <v>-2.1206759564544653E-2</v>
      </c>
      <c r="F23" s="9">
        <v>-1.7846913058811475E-2</v>
      </c>
      <c r="G23" s="9">
        <v>-1.7423996982282031E-2</v>
      </c>
      <c r="H23" s="9">
        <v>2.8918329588063951E-2</v>
      </c>
      <c r="I23" s="9">
        <v>5.0125089152608604E-2</v>
      </c>
      <c r="J23" s="9">
        <v>-0.67067675343195787</v>
      </c>
      <c r="K23" s="9">
        <v>-0.67293167542655252</v>
      </c>
      <c r="L23" s="9">
        <v>-0.67445790492122903</v>
      </c>
      <c r="M23" s="9">
        <v>7.2869249991813767E-4</v>
      </c>
      <c r="N23" s="54">
        <v>3.2003479799999996</v>
      </c>
      <c r="O23" s="5"/>
      <c r="P23" s="6">
        <v>1974</v>
      </c>
      <c r="Q23" s="9">
        <v>1.9</v>
      </c>
      <c r="R23" s="9">
        <v>6.1008421408230047E-2</v>
      </c>
      <c r="S23" s="9">
        <v>-8.5944475438033407E-3</v>
      </c>
      <c r="T23" s="9">
        <v>-2.1206759564544653E-2</v>
      </c>
      <c r="U23" s="9">
        <v>-1.7846913058811475E-2</v>
      </c>
      <c r="V23" s="9">
        <v>-1.7423996982282031E-2</v>
      </c>
      <c r="W23" s="9">
        <v>2.8918329588063951E-2</v>
      </c>
      <c r="X23" s="9">
        <v>5.0125089152608604E-2</v>
      </c>
      <c r="Y23" s="9">
        <v>-0.67067675343195787</v>
      </c>
      <c r="Z23" s="9">
        <v>-0.67293167542655252</v>
      </c>
      <c r="AA23" s="9">
        <v>-0.67445790492122903</v>
      </c>
      <c r="AB23" s="9">
        <v>7.2869249991813767E-4</v>
      </c>
      <c r="AC23" s="61">
        <v>3.1638639999999998</v>
      </c>
      <c r="AE23" s="6">
        <v>1974</v>
      </c>
      <c r="AF23" s="14">
        <f t="shared" si="0"/>
        <v>1.1686558153949016E-16</v>
      </c>
      <c r="AG23" s="14">
        <f t="shared" si="1"/>
        <v>0</v>
      </c>
      <c r="AH23" s="14">
        <f t="shared" si="2"/>
        <v>0</v>
      </c>
      <c r="AI23" s="14">
        <f t="shared" si="3"/>
        <v>0</v>
      </c>
      <c r="AJ23" s="14">
        <f t="shared" si="4"/>
        <v>0</v>
      </c>
      <c r="AK23" s="14">
        <f t="shared" si="5"/>
        <v>0</v>
      </c>
      <c r="AL23" s="14">
        <f t="shared" si="6"/>
        <v>0</v>
      </c>
      <c r="AM23" s="14">
        <f t="shared" si="7"/>
        <v>0</v>
      </c>
      <c r="AN23" s="14">
        <f t="shared" si="8"/>
        <v>0</v>
      </c>
      <c r="AO23" s="14">
        <f t="shared" si="9"/>
        <v>0</v>
      </c>
      <c r="AP23" s="14">
        <f t="shared" si="10"/>
        <v>0</v>
      </c>
      <c r="AQ23" s="14">
        <f t="shared" si="11"/>
        <v>0</v>
      </c>
      <c r="AR23" s="63">
        <f t="shared" si="12"/>
        <v>1.1400004070807282E-2</v>
      </c>
      <c r="AS23" s="5"/>
      <c r="AT23" s="3"/>
    </row>
    <row r="24" spans="1:46" x14ac:dyDescent="0.25">
      <c r="A24" s="1">
        <v>1975</v>
      </c>
      <c r="B24" s="9">
        <v>2.7</v>
      </c>
      <c r="C24" s="9">
        <v>1.1624400483648323E-2</v>
      </c>
      <c r="D24" s="9">
        <v>6.9959032307059132E-2</v>
      </c>
      <c r="E24" s="9">
        <v>9.9396442760111281E-3</v>
      </c>
      <c r="F24" s="9">
        <v>-8.5944475438033407E-3</v>
      </c>
      <c r="G24" s="9">
        <v>-2.1206759564544653E-2</v>
      </c>
      <c r="H24" s="9">
        <v>3.8857973864075079E-2</v>
      </c>
      <c r="I24" s="9">
        <v>2.8918329588063951E-2</v>
      </c>
      <c r="J24" s="9">
        <v>-0.58648880618651911</v>
      </c>
      <c r="K24" s="9">
        <v>-0.67067675343195787</v>
      </c>
      <c r="L24" s="9">
        <v>-0.67293167542655252</v>
      </c>
      <c r="M24" s="9">
        <v>8.1933025250844116E-2</v>
      </c>
      <c r="N24" s="54">
        <v>3.3949037500000001</v>
      </c>
      <c r="O24" s="5"/>
      <c r="P24" s="6">
        <v>1975</v>
      </c>
      <c r="Q24" s="9">
        <v>2.7</v>
      </c>
      <c r="R24" s="9">
        <v>1.1624400483648323E-2</v>
      </c>
      <c r="S24" s="9">
        <v>6.9959032307059132E-2</v>
      </c>
      <c r="T24" s="9">
        <v>9.9396442760111281E-3</v>
      </c>
      <c r="U24" s="9">
        <v>-8.5944475438033407E-3</v>
      </c>
      <c r="V24" s="9">
        <v>-2.1206759564544653E-2</v>
      </c>
      <c r="W24" s="9">
        <v>3.8857973864075079E-2</v>
      </c>
      <c r="X24" s="9">
        <v>2.8918329588063951E-2</v>
      </c>
      <c r="Y24" s="9">
        <v>-0.58648880618651911</v>
      </c>
      <c r="Z24" s="9">
        <v>-0.67067675343195787</v>
      </c>
      <c r="AA24" s="9">
        <v>-0.67293167542655252</v>
      </c>
      <c r="AB24" s="9">
        <v>8.1933025250844116E-2</v>
      </c>
      <c r="AC24" s="61">
        <v>3.3604683999999998</v>
      </c>
      <c r="AE24" s="6">
        <v>1975</v>
      </c>
      <c r="AF24" s="14">
        <f t="shared" si="0"/>
        <v>0</v>
      </c>
      <c r="AG24" s="14">
        <f t="shared" si="1"/>
        <v>0</v>
      </c>
      <c r="AH24" s="14">
        <f t="shared" si="2"/>
        <v>0</v>
      </c>
      <c r="AI24" s="14">
        <f t="shared" si="3"/>
        <v>0</v>
      </c>
      <c r="AJ24" s="14">
        <f t="shared" si="4"/>
        <v>0</v>
      </c>
      <c r="AK24" s="14">
        <f t="shared" si="5"/>
        <v>0</v>
      </c>
      <c r="AL24" s="14">
        <f t="shared" si="6"/>
        <v>0</v>
      </c>
      <c r="AM24" s="14">
        <f t="shared" si="7"/>
        <v>0</v>
      </c>
      <c r="AN24" s="14">
        <f t="shared" si="8"/>
        <v>0</v>
      </c>
      <c r="AO24" s="14">
        <f t="shared" si="9"/>
        <v>0</v>
      </c>
      <c r="AP24" s="14">
        <f t="shared" si="10"/>
        <v>0</v>
      </c>
      <c r="AQ24" s="14">
        <f t="shared" si="11"/>
        <v>0</v>
      </c>
      <c r="AR24" s="63">
        <f t="shared" si="12"/>
        <v>1.0143247801944403E-2</v>
      </c>
      <c r="AS24" s="5"/>
      <c r="AT24" s="3"/>
    </row>
    <row r="25" spans="1:46" x14ac:dyDescent="0.25">
      <c r="A25" s="1">
        <v>1976</v>
      </c>
      <c r="B25" s="9">
        <v>3.9000000000000004</v>
      </c>
      <c r="C25" s="9">
        <v>-8.8557709037026658E-2</v>
      </c>
      <c r="D25" s="9">
        <v>-5.1736542053786083E-2</v>
      </c>
      <c r="E25" s="9">
        <v>-2.6172647364239854E-2</v>
      </c>
      <c r="F25" s="9">
        <v>6.9959032307059132E-2</v>
      </c>
      <c r="G25" s="9">
        <v>9.9396442760111281E-3</v>
      </c>
      <c r="H25" s="9">
        <v>1.2685326499835226E-2</v>
      </c>
      <c r="I25" s="9">
        <v>3.8857973864075079E-2</v>
      </c>
      <c r="J25" s="9">
        <v>-0.56798691364436893</v>
      </c>
      <c r="K25" s="9">
        <v>-0.58648880618651911</v>
      </c>
      <c r="L25" s="9">
        <v>-0.67067675343195787</v>
      </c>
      <c r="M25" s="9">
        <v>-6.5686054703288588E-2</v>
      </c>
      <c r="N25" s="54">
        <v>3.5796829200000007</v>
      </c>
      <c r="O25" s="5"/>
      <c r="P25" s="6">
        <v>1976</v>
      </c>
      <c r="Q25" s="9">
        <v>3.9</v>
      </c>
      <c r="R25" s="9">
        <v>-8.8557709037026658E-2</v>
      </c>
      <c r="S25" s="9">
        <v>-5.1736542053786083E-2</v>
      </c>
      <c r="T25" s="9">
        <v>-2.6172647364239854E-2</v>
      </c>
      <c r="U25" s="9">
        <v>6.9959032307059132E-2</v>
      </c>
      <c r="V25" s="9">
        <v>9.9396442760111281E-3</v>
      </c>
      <c r="W25" s="9">
        <v>1.2685326499835226E-2</v>
      </c>
      <c r="X25" s="9">
        <v>3.8857973864075079E-2</v>
      </c>
      <c r="Y25" s="9">
        <v>-0.56798691364436893</v>
      </c>
      <c r="Z25" s="9">
        <v>-0.58648880618651911</v>
      </c>
      <c r="AA25" s="9">
        <v>-0.67067675343195787</v>
      </c>
      <c r="AB25" s="9">
        <v>-6.5686054703288588E-2</v>
      </c>
      <c r="AC25" s="61">
        <v>3.5487809700000001</v>
      </c>
      <c r="AE25" s="6">
        <v>1976</v>
      </c>
      <c r="AF25" s="14">
        <f t="shared" si="0"/>
        <v>1.1386902816668271E-16</v>
      </c>
      <c r="AG25" s="14">
        <f t="shared" si="1"/>
        <v>0</v>
      </c>
      <c r="AH25" s="14">
        <f t="shared" si="2"/>
        <v>0</v>
      </c>
      <c r="AI25" s="14">
        <f t="shared" si="3"/>
        <v>0</v>
      </c>
      <c r="AJ25" s="14">
        <f t="shared" si="4"/>
        <v>0</v>
      </c>
      <c r="AK25" s="14">
        <f t="shared" si="5"/>
        <v>0</v>
      </c>
      <c r="AL25" s="14">
        <f t="shared" si="6"/>
        <v>0</v>
      </c>
      <c r="AM25" s="14">
        <f t="shared" si="7"/>
        <v>0</v>
      </c>
      <c r="AN25" s="14">
        <f t="shared" si="8"/>
        <v>0</v>
      </c>
      <c r="AO25" s="14">
        <f t="shared" si="9"/>
        <v>0</v>
      </c>
      <c r="AP25" s="14">
        <f t="shared" si="10"/>
        <v>0</v>
      </c>
      <c r="AQ25" s="14">
        <f t="shared" si="11"/>
        <v>0</v>
      </c>
      <c r="AR25" s="63">
        <f t="shared" si="12"/>
        <v>8.6325941963598576E-3</v>
      </c>
      <c r="AS25" s="5"/>
      <c r="AT25" s="3"/>
    </row>
    <row r="26" spans="1:46" x14ac:dyDescent="0.25">
      <c r="A26" s="1">
        <v>1977</v>
      </c>
      <c r="B26" s="9">
        <v>5.9</v>
      </c>
      <c r="C26" s="9">
        <v>-7.4345465005405384E-2</v>
      </c>
      <c r="D26" s="9">
        <v>2.3744993519911883E-2</v>
      </c>
      <c r="E26" s="9">
        <v>8.2487865000202554E-3</v>
      </c>
      <c r="F26" s="9">
        <v>-5.1736542053786083E-2</v>
      </c>
      <c r="G26" s="9">
        <v>-2.6172647364239854E-2</v>
      </c>
      <c r="H26" s="9">
        <v>2.0934112999855481E-2</v>
      </c>
      <c r="I26" s="9">
        <v>1.2685326499835226E-2</v>
      </c>
      <c r="J26" s="9">
        <v>-0.58368507145499671</v>
      </c>
      <c r="K26" s="9">
        <v>-0.56798691364436893</v>
      </c>
      <c r="L26" s="9">
        <v>-0.58648880618651911</v>
      </c>
      <c r="M26" s="9">
        <v>-3.4200050352777955E-2</v>
      </c>
      <c r="N26" s="54">
        <v>3.9194815600000004</v>
      </c>
      <c r="O26" s="5"/>
      <c r="P26" s="6">
        <v>1977</v>
      </c>
      <c r="Q26" s="9">
        <v>5.9</v>
      </c>
      <c r="R26" s="9">
        <v>-7.4345465005405384E-2</v>
      </c>
      <c r="S26" s="9">
        <v>2.3744993519911883E-2</v>
      </c>
      <c r="T26" s="9">
        <v>8.2487865000202554E-3</v>
      </c>
      <c r="U26" s="9">
        <v>-5.1736542053786083E-2</v>
      </c>
      <c r="V26" s="9">
        <v>-2.6172647364239854E-2</v>
      </c>
      <c r="W26" s="9">
        <v>2.0934112999855481E-2</v>
      </c>
      <c r="X26" s="9">
        <v>1.2685326499835226E-2</v>
      </c>
      <c r="Y26" s="9">
        <v>-0.58368507145499671</v>
      </c>
      <c r="Z26" s="9">
        <v>-0.56798691364436893</v>
      </c>
      <c r="AA26" s="9">
        <v>-0.58648880618651911</v>
      </c>
      <c r="AB26" s="9">
        <v>-3.4200050352777955E-2</v>
      </c>
      <c r="AC26" s="61">
        <v>3.8931595799999998</v>
      </c>
      <c r="AE26" s="6">
        <v>1977</v>
      </c>
      <c r="AF26" s="14">
        <f t="shared" si="0"/>
        <v>0</v>
      </c>
      <c r="AG26" s="14">
        <f t="shared" si="1"/>
        <v>0</v>
      </c>
      <c r="AH26" s="14">
        <f t="shared" si="2"/>
        <v>0</v>
      </c>
      <c r="AI26" s="14">
        <f t="shared" si="3"/>
        <v>0</v>
      </c>
      <c r="AJ26" s="14">
        <f t="shared" si="4"/>
        <v>0</v>
      </c>
      <c r="AK26" s="14">
        <f t="shared" si="5"/>
        <v>0</v>
      </c>
      <c r="AL26" s="14">
        <f t="shared" si="6"/>
        <v>0</v>
      </c>
      <c r="AM26" s="14">
        <f t="shared" si="7"/>
        <v>0</v>
      </c>
      <c r="AN26" s="14">
        <f t="shared" si="8"/>
        <v>0</v>
      </c>
      <c r="AO26" s="14">
        <f t="shared" si="9"/>
        <v>0</v>
      </c>
      <c r="AP26" s="14">
        <f t="shared" si="10"/>
        <v>0</v>
      </c>
      <c r="AQ26" s="14">
        <f t="shared" si="11"/>
        <v>0</v>
      </c>
      <c r="AR26" s="63">
        <f t="shared" si="12"/>
        <v>6.7156789991379678E-3</v>
      </c>
      <c r="AS26" s="5"/>
      <c r="AT26" s="3"/>
    </row>
    <row r="27" spans="1:46" x14ac:dyDescent="0.25">
      <c r="A27" s="1">
        <v>1978</v>
      </c>
      <c r="B27" s="9">
        <v>7.3000000000000007</v>
      </c>
      <c r="C27" s="9">
        <v>-2.793450636988971E-2</v>
      </c>
      <c r="D27" s="9">
        <v>-1.2222142328244034E-2</v>
      </c>
      <c r="E27" s="9">
        <v>1.7961971260263887E-2</v>
      </c>
      <c r="F27" s="9">
        <v>2.3744993519911883E-2</v>
      </c>
      <c r="G27" s="9">
        <v>8.2487865000202554E-3</v>
      </c>
      <c r="H27" s="9">
        <v>3.8896084260119368E-2</v>
      </c>
      <c r="I27" s="9">
        <v>2.0934112999855481E-2</v>
      </c>
      <c r="J27" s="9">
        <v>-0.63106542141647681</v>
      </c>
      <c r="K27" s="9">
        <v>-0.58368507145499671</v>
      </c>
      <c r="L27" s="9">
        <v>-0.56798691364436893</v>
      </c>
      <c r="M27" s="9">
        <v>-3.1682192150852329E-2</v>
      </c>
      <c r="N27" s="54">
        <v>4.26732552</v>
      </c>
      <c r="O27" s="5"/>
      <c r="P27" s="6">
        <v>1978</v>
      </c>
      <c r="Q27" s="9">
        <v>7.3</v>
      </c>
      <c r="R27" s="9">
        <v>-2.793450636988971E-2</v>
      </c>
      <c r="S27" s="9">
        <v>-1.2222142328244034E-2</v>
      </c>
      <c r="T27" s="9">
        <v>1.7961971260263887E-2</v>
      </c>
      <c r="U27" s="9">
        <v>2.3744993519911883E-2</v>
      </c>
      <c r="V27" s="9">
        <v>8.2487865000202554E-3</v>
      </c>
      <c r="W27" s="9">
        <v>3.8896084260119368E-2</v>
      </c>
      <c r="X27" s="9">
        <v>2.0934112999855481E-2</v>
      </c>
      <c r="Y27" s="9">
        <v>-0.63106542141647681</v>
      </c>
      <c r="Z27" s="9">
        <v>-0.58368507145499671</v>
      </c>
      <c r="AA27" s="9">
        <v>-0.56798691364436893</v>
      </c>
      <c r="AB27" s="9">
        <v>-3.1682192150852329E-2</v>
      </c>
      <c r="AC27" s="61">
        <v>4.2467963099999997</v>
      </c>
      <c r="AE27" s="6">
        <v>1978</v>
      </c>
      <c r="AF27" s="14">
        <f t="shared" si="0"/>
        <v>1.2166827667125003E-16</v>
      </c>
      <c r="AG27" s="14">
        <f t="shared" si="1"/>
        <v>0</v>
      </c>
      <c r="AH27" s="14">
        <f t="shared" si="2"/>
        <v>0</v>
      </c>
      <c r="AI27" s="14">
        <f t="shared" si="3"/>
        <v>0</v>
      </c>
      <c r="AJ27" s="14">
        <f t="shared" si="4"/>
        <v>0</v>
      </c>
      <c r="AK27" s="14">
        <f t="shared" si="5"/>
        <v>0</v>
      </c>
      <c r="AL27" s="14">
        <f t="shared" si="6"/>
        <v>0</v>
      </c>
      <c r="AM27" s="14">
        <f t="shared" si="7"/>
        <v>0</v>
      </c>
      <c r="AN27" s="14">
        <f t="shared" si="8"/>
        <v>0</v>
      </c>
      <c r="AO27" s="14">
        <f t="shared" si="9"/>
        <v>0</v>
      </c>
      <c r="AP27" s="14">
        <f t="shared" si="10"/>
        <v>0</v>
      </c>
      <c r="AQ27" s="14">
        <f t="shared" si="11"/>
        <v>0</v>
      </c>
      <c r="AR27" s="63">
        <f t="shared" si="12"/>
        <v>4.8107907174609679E-3</v>
      </c>
      <c r="AS27" s="5"/>
      <c r="AT27" s="3"/>
    </row>
    <row r="28" spans="1:46" x14ac:dyDescent="0.25">
      <c r="A28" s="1">
        <v>1979</v>
      </c>
      <c r="B28" s="9">
        <v>6</v>
      </c>
      <c r="C28" s="9">
        <v>5.3727924060447796E-2</v>
      </c>
      <c r="D28" s="9">
        <v>-1.3080767771194823E-2</v>
      </c>
      <c r="E28" s="9">
        <v>9.3818914994932001E-3</v>
      </c>
      <c r="F28" s="9">
        <v>-1.2222142328244034E-2</v>
      </c>
      <c r="G28" s="9">
        <v>1.7961971260263887E-2</v>
      </c>
      <c r="H28" s="9">
        <v>4.8277975759612568E-2</v>
      </c>
      <c r="I28" s="9">
        <v>3.8896084260119368E-2</v>
      </c>
      <c r="J28" s="9">
        <v>-0.64522265036417514</v>
      </c>
      <c r="K28" s="9">
        <v>-0.63106542141647681</v>
      </c>
      <c r="L28" s="9">
        <v>-0.58368507145499671</v>
      </c>
      <c r="M28" s="9">
        <v>3.3223121013781776E-2</v>
      </c>
      <c r="N28" s="54">
        <v>4.2694228299999999</v>
      </c>
      <c r="O28" s="5"/>
      <c r="P28" s="6">
        <v>1979</v>
      </c>
      <c r="Q28" s="9">
        <v>6</v>
      </c>
      <c r="R28" s="9">
        <v>5.3727924060447796E-2</v>
      </c>
      <c r="S28" s="9">
        <v>-1.3080767771194823E-2</v>
      </c>
      <c r="T28" s="9">
        <v>9.3818914994932001E-3</v>
      </c>
      <c r="U28" s="9">
        <v>-1.2222142328244034E-2</v>
      </c>
      <c r="V28" s="9">
        <v>1.7961971260263887E-2</v>
      </c>
      <c r="W28" s="9">
        <v>4.8277975759612568E-2</v>
      </c>
      <c r="X28" s="9">
        <v>3.8896084260119368E-2</v>
      </c>
      <c r="Y28" s="9">
        <v>-0.64522265036417514</v>
      </c>
      <c r="Z28" s="9">
        <v>-0.63106542141647681</v>
      </c>
      <c r="AA28" s="9">
        <v>-0.58368507145499671</v>
      </c>
      <c r="AB28" s="9">
        <v>3.3223121013781776E-2</v>
      </c>
      <c r="AC28" s="61">
        <v>4.2563235199999996</v>
      </c>
      <c r="AE28" s="6">
        <v>1979</v>
      </c>
      <c r="AF28" s="14">
        <f t="shared" si="0"/>
        <v>0</v>
      </c>
      <c r="AG28" s="14">
        <f t="shared" si="1"/>
        <v>0</v>
      </c>
      <c r="AH28" s="14">
        <f t="shared" si="2"/>
        <v>0</v>
      </c>
      <c r="AI28" s="14">
        <f t="shared" si="3"/>
        <v>0</v>
      </c>
      <c r="AJ28" s="14">
        <f t="shared" si="4"/>
        <v>0</v>
      </c>
      <c r="AK28" s="14">
        <f t="shared" si="5"/>
        <v>0</v>
      </c>
      <c r="AL28" s="14">
        <f t="shared" si="6"/>
        <v>0</v>
      </c>
      <c r="AM28" s="14">
        <f t="shared" si="7"/>
        <v>0</v>
      </c>
      <c r="AN28" s="14">
        <f t="shared" si="8"/>
        <v>0</v>
      </c>
      <c r="AO28" s="14">
        <f t="shared" si="9"/>
        <v>0</v>
      </c>
      <c r="AP28" s="14">
        <f t="shared" si="10"/>
        <v>0</v>
      </c>
      <c r="AQ28" s="14">
        <f t="shared" si="11"/>
        <v>0</v>
      </c>
      <c r="AR28" s="63">
        <f t="shared" si="12"/>
        <v>3.0681688185005347E-3</v>
      </c>
      <c r="AS28" s="5"/>
      <c r="AT28" s="3"/>
    </row>
    <row r="29" spans="1:46" x14ac:dyDescent="0.25">
      <c r="A29" s="1">
        <v>1980</v>
      </c>
      <c r="B29" s="9">
        <v>4.7</v>
      </c>
      <c r="C29" s="9">
        <v>1.6932888150109415E-2</v>
      </c>
      <c r="D29" s="9">
        <v>1.9718438850939046E-2</v>
      </c>
      <c r="E29" s="9">
        <v>-2.4196862045499756E-2</v>
      </c>
      <c r="F29" s="9">
        <v>-1.3080767771194823E-2</v>
      </c>
      <c r="G29" s="9">
        <v>9.3818914994932001E-3</v>
      </c>
      <c r="H29" s="9">
        <v>2.4081113714112812E-2</v>
      </c>
      <c r="I29" s="9">
        <v>4.8277975759612568E-2</v>
      </c>
      <c r="J29" s="9">
        <v>-0.63222722005243759</v>
      </c>
      <c r="K29" s="9">
        <v>-0.64522265036417514</v>
      </c>
      <c r="L29" s="9">
        <v>-0.63106542141647681</v>
      </c>
      <c r="M29" s="9">
        <v>2.7152659259435885E-2</v>
      </c>
      <c r="N29" s="54">
        <v>4.2368963600000003</v>
      </c>
      <c r="O29" s="5"/>
      <c r="P29" s="6">
        <v>1980</v>
      </c>
      <c r="Q29" s="9">
        <v>4.7</v>
      </c>
      <c r="R29" s="9">
        <v>1.6932888150109415E-2</v>
      </c>
      <c r="S29" s="9">
        <v>1.9718438850939046E-2</v>
      </c>
      <c r="T29" s="9">
        <v>-2.4196862045499756E-2</v>
      </c>
      <c r="U29" s="9">
        <v>-1.3080767771194823E-2</v>
      </c>
      <c r="V29" s="9">
        <v>9.3818914994932001E-3</v>
      </c>
      <c r="W29" s="9">
        <v>2.4081113714112812E-2</v>
      </c>
      <c r="X29" s="9">
        <v>4.8277975759612568E-2</v>
      </c>
      <c r="Y29" s="9">
        <v>-0.63222722005243759</v>
      </c>
      <c r="Z29" s="9">
        <v>-0.64522265036417514</v>
      </c>
      <c r="AA29" s="9">
        <v>-0.63106542141647681</v>
      </c>
      <c r="AB29" s="9">
        <v>2.7152659259435885E-2</v>
      </c>
      <c r="AC29" s="61">
        <v>4.2285947899999998</v>
      </c>
      <c r="AE29" s="6">
        <v>1980</v>
      </c>
      <c r="AF29" s="14">
        <f t="shared" si="0"/>
        <v>0</v>
      </c>
      <c r="AG29" s="14">
        <f t="shared" si="1"/>
        <v>0</v>
      </c>
      <c r="AH29" s="14">
        <f t="shared" si="2"/>
        <v>0</v>
      </c>
      <c r="AI29" s="14">
        <f t="shared" si="3"/>
        <v>0</v>
      </c>
      <c r="AJ29" s="14">
        <f t="shared" si="4"/>
        <v>0</v>
      </c>
      <c r="AK29" s="14">
        <f t="shared" si="5"/>
        <v>0</v>
      </c>
      <c r="AL29" s="14">
        <f t="shared" si="6"/>
        <v>0</v>
      </c>
      <c r="AM29" s="14">
        <f t="shared" si="7"/>
        <v>0</v>
      </c>
      <c r="AN29" s="14">
        <f t="shared" si="8"/>
        <v>0</v>
      </c>
      <c r="AO29" s="14">
        <f t="shared" si="9"/>
        <v>0</v>
      </c>
      <c r="AP29" s="14">
        <f t="shared" si="10"/>
        <v>0</v>
      </c>
      <c r="AQ29" s="14">
        <f t="shared" si="11"/>
        <v>0</v>
      </c>
      <c r="AR29" s="63">
        <f t="shared" si="12"/>
        <v>1.9593516797754345E-3</v>
      </c>
      <c r="AS29" s="5"/>
      <c r="AT29" s="3"/>
    </row>
    <row r="30" spans="1:46" x14ac:dyDescent="0.25">
      <c r="A30" s="1">
        <v>1981</v>
      </c>
      <c r="B30" s="9">
        <v>4.9000000000000004</v>
      </c>
      <c r="C30" s="9">
        <v>8.0668632356444194E-3</v>
      </c>
      <c r="D30" s="9">
        <v>-1.6766657355795411E-2</v>
      </c>
      <c r="E30" s="9">
        <v>-2.3790766877476832E-2</v>
      </c>
      <c r="F30" s="9">
        <v>1.9718438850939046E-2</v>
      </c>
      <c r="G30" s="9">
        <v>-2.4196862045499756E-2</v>
      </c>
      <c r="H30" s="9">
        <v>2.903468366359796E-4</v>
      </c>
      <c r="I30" s="9">
        <v>2.4081113714112812E-2</v>
      </c>
      <c r="J30" s="9">
        <v>-0.60846181958720125</v>
      </c>
      <c r="K30" s="9">
        <v>-0.63222722005243759</v>
      </c>
      <c r="L30" s="9">
        <v>-0.64522265036417514</v>
      </c>
      <c r="M30" s="9">
        <v>1.0769970153498787E-2</v>
      </c>
      <c r="N30" s="54">
        <v>4.3127574700000002</v>
      </c>
      <c r="O30" s="5"/>
      <c r="P30" s="6">
        <v>1981</v>
      </c>
      <c r="Q30" s="9">
        <v>4.9000000000000004</v>
      </c>
      <c r="R30" s="9">
        <v>8.0668632356444194E-3</v>
      </c>
      <c r="S30" s="9">
        <v>-1.6766657355795411E-2</v>
      </c>
      <c r="T30" s="9">
        <v>-2.3790766877476832E-2</v>
      </c>
      <c r="U30" s="9">
        <v>1.9718438850939046E-2</v>
      </c>
      <c r="V30" s="9">
        <v>-2.4196862045499756E-2</v>
      </c>
      <c r="W30" s="9">
        <v>2.903468366359796E-4</v>
      </c>
      <c r="X30" s="9">
        <v>2.4081113714112812E-2</v>
      </c>
      <c r="Y30" s="9">
        <v>-0.60846181958720125</v>
      </c>
      <c r="Z30" s="9">
        <v>-0.63222722005243759</v>
      </c>
      <c r="AA30" s="9">
        <v>-0.64522265036417514</v>
      </c>
      <c r="AB30" s="9">
        <v>1.0769970153498787E-2</v>
      </c>
      <c r="AC30" s="61">
        <v>4.3044525399999998</v>
      </c>
      <c r="AE30" s="6">
        <v>1981</v>
      </c>
      <c r="AF30" s="14">
        <f t="shared" si="0"/>
        <v>0</v>
      </c>
      <c r="AG30" s="14">
        <f t="shared" si="1"/>
        <v>0</v>
      </c>
      <c r="AH30" s="14">
        <f t="shared" si="2"/>
        <v>0</v>
      </c>
      <c r="AI30" s="14">
        <f t="shared" si="3"/>
        <v>0</v>
      </c>
      <c r="AJ30" s="14">
        <f t="shared" si="4"/>
        <v>0</v>
      </c>
      <c r="AK30" s="14">
        <f t="shared" si="5"/>
        <v>0</v>
      </c>
      <c r="AL30" s="14">
        <f t="shared" si="6"/>
        <v>0</v>
      </c>
      <c r="AM30" s="14">
        <f t="shared" si="7"/>
        <v>0</v>
      </c>
      <c r="AN30" s="14">
        <f t="shared" si="8"/>
        <v>0</v>
      </c>
      <c r="AO30" s="14">
        <f t="shared" si="9"/>
        <v>0</v>
      </c>
      <c r="AP30" s="14">
        <f t="shared" si="10"/>
        <v>0</v>
      </c>
      <c r="AQ30" s="14">
        <f t="shared" si="11"/>
        <v>0</v>
      </c>
      <c r="AR30" s="63">
        <f t="shared" si="12"/>
        <v>1.9256659011712132E-3</v>
      </c>
      <c r="AS30" s="5"/>
      <c r="AT30" s="3"/>
    </row>
    <row r="31" spans="1:46" x14ac:dyDescent="0.25">
      <c r="A31" s="1">
        <v>1982</v>
      </c>
      <c r="B31" s="9">
        <v>5.4</v>
      </c>
      <c r="C31" s="9">
        <v>-4.349689856612237E-2</v>
      </c>
      <c r="D31" s="9">
        <v>3.1937278401237279E-3</v>
      </c>
      <c r="E31" s="9">
        <v>1.8746781524577427E-2</v>
      </c>
      <c r="F31" s="9">
        <v>-1.6766657355795411E-2</v>
      </c>
      <c r="G31" s="9">
        <v>-2.3790766877476832E-2</v>
      </c>
      <c r="H31" s="9">
        <v>1.9037128361213407E-2</v>
      </c>
      <c r="I31" s="9">
        <v>2.903468366359796E-4</v>
      </c>
      <c r="J31" s="9">
        <v>-0.62427409560093527</v>
      </c>
      <c r="K31" s="9">
        <v>-0.60846181958720125</v>
      </c>
      <c r="L31" s="9">
        <v>-0.63222722005243759</v>
      </c>
      <c r="M31" s="9">
        <v>-3.9577676478970369E-2</v>
      </c>
      <c r="N31" s="54">
        <v>4.2945776100000002</v>
      </c>
      <c r="O31" s="5"/>
      <c r="P31" s="6">
        <v>1982</v>
      </c>
      <c r="Q31" s="9">
        <v>5.4</v>
      </c>
      <c r="R31" s="9">
        <v>-4.349689856612237E-2</v>
      </c>
      <c r="S31" s="9">
        <v>3.1937278401237279E-3</v>
      </c>
      <c r="T31" s="9">
        <v>1.8746781524577427E-2</v>
      </c>
      <c r="U31" s="9">
        <v>-1.6766657355795411E-2</v>
      </c>
      <c r="V31" s="9">
        <v>-2.3790766877476832E-2</v>
      </c>
      <c r="W31" s="9">
        <v>1.9037128361213407E-2</v>
      </c>
      <c r="X31" s="9">
        <v>2.903468366359796E-4</v>
      </c>
      <c r="Y31" s="9">
        <v>-0.62427409560093527</v>
      </c>
      <c r="Z31" s="9">
        <v>-0.60846181958720125</v>
      </c>
      <c r="AA31" s="9">
        <v>-0.63222722005243759</v>
      </c>
      <c r="AB31" s="9">
        <v>-3.9577676478970369E-2</v>
      </c>
      <c r="AC31" s="61">
        <v>4.2822943899999997</v>
      </c>
      <c r="AE31" s="6">
        <v>1982</v>
      </c>
      <c r="AF31" s="14">
        <f t="shared" si="0"/>
        <v>0</v>
      </c>
      <c r="AG31" s="14">
        <f t="shared" si="1"/>
        <v>0</v>
      </c>
      <c r="AH31" s="14">
        <f t="shared" si="2"/>
        <v>0</v>
      </c>
      <c r="AI31" s="14">
        <f t="shared" si="3"/>
        <v>0</v>
      </c>
      <c r="AJ31" s="14">
        <f t="shared" si="4"/>
        <v>0</v>
      </c>
      <c r="AK31" s="14">
        <f t="shared" si="5"/>
        <v>0</v>
      </c>
      <c r="AL31" s="14">
        <f t="shared" si="6"/>
        <v>0</v>
      </c>
      <c r="AM31" s="14">
        <f t="shared" si="7"/>
        <v>0</v>
      </c>
      <c r="AN31" s="14">
        <f t="shared" si="8"/>
        <v>0</v>
      </c>
      <c r="AO31" s="14">
        <f t="shared" si="9"/>
        <v>0</v>
      </c>
      <c r="AP31" s="14">
        <f t="shared" si="10"/>
        <v>0</v>
      </c>
      <c r="AQ31" s="14">
        <f t="shared" si="11"/>
        <v>0</v>
      </c>
      <c r="AR31" s="63">
        <f t="shared" si="12"/>
        <v>2.8601695243319824E-3</v>
      </c>
      <c r="AS31" s="5"/>
      <c r="AT31" s="3"/>
    </row>
    <row r="32" spans="1:46" x14ac:dyDescent="0.25">
      <c r="A32" s="1">
        <v>1983</v>
      </c>
      <c r="B32" s="9">
        <v>5.5</v>
      </c>
      <c r="C32" s="9">
        <v>3.989786383957963E-3</v>
      </c>
      <c r="D32" s="9">
        <v>-3.0344633432126678E-3</v>
      </c>
      <c r="E32" s="9">
        <v>7.3696074894917807E-3</v>
      </c>
      <c r="F32" s="9">
        <v>3.1937278401237279E-3</v>
      </c>
      <c r="G32" s="9">
        <v>1.8746781524577427E-2</v>
      </c>
      <c r="H32" s="9">
        <v>2.6406735850705187E-2</v>
      </c>
      <c r="I32" s="9">
        <v>1.9037128361213407E-2</v>
      </c>
      <c r="J32" s="9">
        <v>-0.62899615037028533</v>
      </c>
      <c r="K32" s="9">
        <v>-0.62427409560093527</v>
      </c>
      <c r="L32" s="9">
        <v>-0.60846181958720125</v>
      </c>
      <c r="M32" s="9">
        <v>1.1090221244383969E-2</v>
      </c>
      <c r="N32" s="54">
        <v>4.1634981700000004</v>
      </c>
      <c r="O32" s="5"/>
      <c r="P32" s="6">
        <v>1983</v>
      </c>
      <c r="Q32" s="9">
        <v>5.5</v>
      </c>
      <c r="R32" s="9">
        <v>3.989786383957963E-3</v>
      </c>
      <c r="S32" s="9">
        <v>-3.0344633432126678E-3</v>
      </c>
      <c r="T32" s="9">
        <v>7.3696074894917807E-3</v>
      </c>
      <c r="U32" s="9">
        <v>3.1937278401237279E-3</v>
      </c>
      <c r="V32" s="9">
        <v>1.8746781524577427E-2</v>
      </c>
      <c r="W32" s="9">
        <v>2.6406735850705187E-2</v>
      </c>
      <c r="X32" s="9">
        <v>1.9037128361213407E-2</v>
      </c>
      <c r="Y32" s="9">
        <v>-0.62899615037028533</v>
      </c>
      <c r="Z32" s="9">
        <v>-0.62427409560093527</v>
      </c>
      <c r="AA32" s="9">
        <v>-0.60846181958720125</v>
      </c>
      <c r="AB32" s="9">
        <v>1.1090221244383969E-2</v>
      </c>
      <c r="AC32" s="61">
        <v>4.14463764</v>
      </c>
      <c r="AE32" s="6">
        <v>1983</v>
      </c>
      <c r="AF32" s="14">
        <f t="shared" si="0"/>
        <v>0</v>
      </c>
      <c r="AG32" s="14">
        <f t="shared" si="1"/>
        <v>0</v>
      </c>
      <c r="AH32" s="14">
        <f t="shared" si="2"/>
        <v>0</v>
      </c>
      <c r="AI32" s="14">
        <f t="shared" si="3"/>
        <v>0</v>
      </c>
      <c r="AJ32" s="14">
        <f t="shared" si="4"/>
        <v>0</v>
      </c>
      <c r="AK32" s="14">
        <f t="shared" si="5"/>
        <v>0</v>
      </c>
      <c r="AL32" s="14">
        <f t="shared" si="6"/>
        <v>0</v>
      </c>
      <c r="AM32" s="14">
        <f t="shared" si="7"/>
        <v>0</v>
      </c>
      <c r="AN32" s="14">
        <f t="shared" si="8"/>
        <v>0</v>
      </c>
      <c r="AO32" s="14">
        <f t="shared" si="9"/>
        <v>0</v>
      </c>
      <c r="AP32" s="14">
        <f t="shared" si="10"/>
        <v>0</v>
      </c>
      <c r="AQ32" s="14">
        <f t="shared" si="11"/>
        <v>0</v>
      </c>
      <c r="AR32" s="63">
        <f t="shared" si="12"/>
        <v>4.5299719682596684E-3</v>
      </c>
      <c r="AS32" s="5"/>
      <c r="AT32" s="3"/>
    </row>
    <row r="33" spans="1:46" x14ac:dyDescent="0.25">
      <c r="A33" s="1">
        <v>1984</v>
      </c>
      <c r="B33" s="9">
        <v>5.2</v>
      </c>
      <c r="C33" s="9">
        <v>3.9914581386182313E-3</v>
      </c>
      <c r="D33" s="9">
        <v>-1.2486016285045531E-2</v>
      </c>
      <c r="E33" s="9">
        <v>-1.597639594953959E-3</v>
      </c>
      <c r="F33" s="9">
        <v>-3.0344633432126678E-3</v>
      </c>
      <c r="G33" s="9">
        <v>7.3696074894917807E-3</v>
      </c>
      <c r="H33" s="9">
        <v>2.4809096255751228E-2</v>
      </c>
      <c r="I33" s="9">
        <v>2.6406735850705187E-2</v>
      </c>
      <c r="J33" s="9">
        <v>-0.63376610583928017</v>
      </c>
      <c r="K33" s="9">
        <v>-0.62899615037028533</v>
      </c>
      <c r="L33" s="9">
        <v>-0.62427409560093527</v>
      </c>
      <c r="M33" s="9">
        <v>-4.7900699644776168E-5</v>
      </c>
      <c r="N33" s="54">
        <v>3.9980849399999996</v>
      </c>
      <c r="O33" s="5"/>
      <c r="P33" s="6">
        <v>1984</v>
      </c>
      <c r="Q33" s="9">
        <v>5.2</v>
      </c>
      <c r="R33" s="9">
        <v>3.9914581386182313E-3</v>
      </c>
      <c r="S33" s="9">
        <v>-1.2486016285045531E-2</v>
      </c>
      <c r="T33" s="9">
        <v>-1.597639594953959E-3</v>
      </c>
      <c r="U33" s="9">
        <v>-3.0344633432126678E-3</v>
      </c>
      <c r="V33" s="9">
        <v>7.3696074894917807E-3</v>
      </c>
      <c r="W33" s="9">
        <v>2.4809096255751228E-2</v>
      </c>
      <c r="X33" s="9">
        <v>2.6406735850705187E-2</v>
      </c>
      <c r="Y33" s="9">
        <v>-0.63376610583928017</v>
      </c>
      <c r="Z33" s="9">
        <v>-0.62899615037028533</v>
      </c>
      <c r="AA33" s="9">
        <v>-0.62427409560093527</v>
      </c>
      <c r="AB33" s="9">
        <v>-4.7900699644776168E-5</v>
      </c>
      <c r="AC33" s="61">
        <v>3.97052885</v>
      </c>
      <c r="AE33" s="6">
        <v>1984</v>
      </c>
      <c r="AF33" s="14">
        <f t="shared" si="0"/>
        <v>0</v>
      </c>
      <c r="AG33" s="14">
        <f t="shared" si="1"/>
        <v>0</v>
      </c>
      <c r="AH33" s="14">
        <f t="shared" si="2"/>
        <v>0</v>
      </c>
      <c r="AI33" s="14">
        <f t="shared" si="3"/>
        <v>0</v>
      </c>
      <c r="AJ33" s="14">
        <f t="shared" si="4"/>
        <v>0</v>
      </c>
      <c r="AK33" s="14">
        <f t="shared" si="5"/>
        <v>0</v>
      </c>
      <c r="AL33" s="14">
        <f t="shared" si="6"/>
        <v>0</v>
      </c>
      <c r="AM33" s="14">
        <f t="shared" si="7"/>
        <v>0</v>
      </c>
      <c r="AN33" s="14">
        <f t="shared" si="8"/>
        <v>0</v>
      </c>
      <c r="AO33" s="14">
        <f t="shared" si="9"/>
        <v>0</v>
      </c>
      <c r="AP33" s="14">
        <f t="shared" si="10"/>
        <v>0</v>
      </c>
      <c r="AQ33" s="14">
        <f t="shared" si="11"/>
        <v>0</v>
      </c>
      <c r="AR33" s="63">
        <f t="shared" si="12"/>
        <v>6.8923223026871438E-3</v>
      </c>
      <c r="AS33" s="5"/>
      <c r="AT33" s="3"/>
    </row>
    <row r="34" spans="1:46" x14ac:dyDescent="0.25">
      <c r="A34" s="1">
        <v>1985</v>
      </c>
      <c r="B34" s="9">
        <v>4.9000000000000004</v>
      </c>
      <c r="C34" s="9">
        <v>-9.5088235262164034E-4</v>
      </c>
      <c r="D34" s="9">
        <v>1.870794564497813E-2</v>
      </c>
      <c r="E34" s="9">
        <v>6.5627159356429488E-3</v>
      </c>
      <c r="F34" s="9">
        <v>-1.2486016285045531E-2</v>
      </c>
      <c r="G34" s="9">
        <v>-1.597639594953959E-3</v>
      </c>
      <c r="H34" s="9">
        <v>3.1371812191394177E-2</v>
      </c>
      <c r="I34" s="9">
        <v>2.4809096255751228E-2</v>
      </c>
      <c r="J34" s="9">
        <v>-0.61070614748043051</v>
      </c>
      <c r="K34" s="9">
        <v>-0.63376610583928017</v>
      </c>
      <c r="L34" s="9">
        <v>-0.62899615037028533</v>
      </c>
      <c r="M34" s="9">
        <v>2.7829913827844499E-2</v>
      </c>
      <c r="N34" s="54">
        <v>3.9431479500000006</v>
      </c>
      <c r="O34" s="5"/>
      <c r="P34" s="6">
        <v>1985</v>
      </c>
      <c r="Q34" s="9">
        <v>4.9000000000000004</v>
      </c>
      <c r="R34" s="9">
        <v>-9.5088235262164034E-4</v>
      </c>
      <c r="S34" s="9">
        <v>1.870794564497813E-2</v>
      </c>
      <c r="T34" s="9">
        <v>6.5627159356429488E-3</v>
      </c>
      <c r="U34" s="9">
        <v>-1.2486016285045531E-2</v>
      </c>
      <c r="V34" s="9">
        <v>-1.597639594953959E-3</v>
      </c>
      <c r="W34" s="9">
        <v>3.1371812191394177E-2</v>
      </c>
      <c r="X34" s="9">
        <v>2.4809096255751228E-2</v>
      </c>
      <c r="Y34" s="9">
        <v>-0.61070614748043051</v>
      </c>
      <c r="Z34" s="9">
        <v>-0.63376610583928017</v>
      </c>
      <c r="AA34" s="9">
        <v>-0.62899615037028533</v>
      </c>
      <c r="AB34" s="9">
        <v>2.7829913827844499E-2</v>
      </c>
      <c r="AC34" s="61">
        <v>3.9056157800000002</v>
      </c>
      <c r="AE34" s="6">
        <v>1985</v>
      </c>
      <c r="AF34" s="14">
        <f t="shared" si="0"/>
        <v>0</v>
      </c>
      <c r="AG34" s="14">
        <f t="shared" si="1"/>
        <v>0</v>
      </c>
      <c r="AH34" s="14">
        <f t="shared" si="2"/>
        <v>0</v>
      </c>
      <c r="AI34" s="14">
        <f t="shared" si="3"/>
        <v>0</v>
      </c>
      <c r="AJ34" s="14">
        <f t="shared" si="4"/>
        <v>0</v>
      </c>
      <c r="AK34" s="14">
        <f t="shared" si="5"/>
        <v>0</v>
      </c>
      <c r="AL34" s="14">
        <f t="shared" si="6"/>
        <v>0</v>
      </c>
      <c r="AM34" s="14">
        <f t="shared" si="7"/>
        <v>0</v>
      </c>
      <c r="AN34" s="14">
        <f t="shared" si="8"/>
        <v>0</v>
      </c>
      <c r="AO34" s="14">
        <f t="shared" si="9"/>
        <v>0</v>
      </c>
      <c r="AP34" s="14">
        <f t="shared" si="10"/>
        <v>0</v>
      </c>
      <c r="AQ34" s="14">
        <f t="shared" si="11"/>
        <v>0</v>
      </c>
      <c r="AR34" s="63">
        <f t="shared" si="12"/>
        <v>9.5183265948721035E-3</v>
      </c>
      <c r="AS34" s="5"/>
      <c r="AT34" s="3"/>
    </row>
    <row r="35" spans="1:46" x14ac:dyDescent="0.25">
      <c r="A35" s="1">
        <v>1986</v>
      </c>
      <c r="B35" s="9">
        <v>5.2</v>
      </c>
      <c r="C35" s="9">
        <v>-2.9924736525509088E-2</v>
      </c>
      <c r="D35" s="9">
        <v>-1.2200665777862163E-2</v>
      </c>
      <c r="E35" s="9">
        <v>-1.6607805077581972E-3</v>
      </c>
      <c r="F35" s="9">
        <v>1.870794564497813E-2</v>
      </c>
      <c r="G35" s="9">
        <v>6.5627159356429488E-3</v>
      </c>
      <c r="H35" s="9">
        <v>2.971103168363598E-2</v>
      </c>
      <c r="I35" s="9">
        <v>3.1371812191394177E-2</v>
      </c>
      <c r="J35" s="9">
        <v>-0.6142478693975455</v>
      </c>
      <c r="K35" s="9">
        <v>-0.61070614748043051</v>
      </c>
      <c r="L35" s="9">
        <v>-0.63376610583928017</v>
      </c>
      <c r="M35" s="9">
        <v>-2.6601680275964656E-2</v>
      </c>
      <c r="N35" s="54">
        <v>4.1800557899999999</v>
      </c>
      <c r="O35" s="5"/>
      <c r="P35" s="6">
        <v>1986</v>
      </c>
      <c r="Q35" s="9">
        <v>5.2</v>
      </c>
      <c r="R35" s="9">
        <v>-2.9924736525509088E-2</v>
      </c>
      <c r="S35" s="9">
        <v>-1.2200665777862163E-2</v>
      </c>
      <c r="T35" s="9">
        <v>-1.6607805077581972E-3</v>
      </c>
      <c r="U35" s="9">
        <v>1.870794564497813E-2</v>
      </c>
      <c r="V35" s="9">
        <v>6.5627159356429488E-3</v>
      </c>
      <c r="W35" s="9">
        <v>2.971103168363598E-2</v>
      </c>
      <c r="X35" s="9">
        <v>3.1371812191394177E-2</v>
      </c>
      <c r="Y35" s="9">
        <v>-0.6142478693975455</v>
      </c>
      <c r="Z35" s="9">
        <v>-0.61070614748043051</v>
      </c>
      <c r="AA35" s="9">
        <v>-0.63376610583928017</v>
      </c>
      <c r="AB35" s="9">
        <v>-2.6601680275964656E-2</v>
      </c>
      <c r="AC35" s="61">
        <v>4.1323730599999999</v>
      </c>
      <c r="AE35" s="6">
        <v>1986</v>
      </c>
      <c r="AF35" s="14">
        <f t="shared" si="0"/>
        <v>0</v>
      </c>
      <c r="AG35" s="14">
        <f t="shared" si="1"/>
        <v>0</v>
      </c>
      <c r="AH35" s="14">
        <f t="shared" si="2"/>
        <v>0</v>
      </c>
      <c r="AI35" s="14">
        <f t="shared" si="3"/>
        <v>0</v>
      </c>
      <c r="AJ35" s="14">
        <f t="shared" si="4"/>
        <v>0</v>
      </c>
      <c r="AK35" s="14">
        <f t="shared" si="5"/>
        <v>0</v>
      </c>
      <c r="AL35" s="14">
        <f t="shared" si="6"/>
        <v>0</v>
      </c>
      <c r="AM35" s="14">
        <f t="shared" si="7"/>
        <v>0</v>
      </c>
      <c r="AN35" s="14">
        <f t="shared" si="8"/>
        <v>0</v>
      </c>
      <c r="AO35" s="14">
        <f t="shared" si="9"/>
        <v>0</v>
      </c>
      <c r="AP35" s="14">
        <f t="shared" si="10"/>
        <v>0</v>
      </c>
      <c r="AQ35" s="14">
        <f t="shared" si="11"/>
        <v>0</v>
      </c>
      <c r="AR35" s="63">
        <f t="shared" si="12"/>
        <v>1.1407199424005775E-2</v>
      </c>
      <c r="AS35" s="5"/>
      <c r="AT35" s="3"/>
    </row>
    <row r="36" spans="1:46" x14ac:dyDescent="0.25">
      <c r="A36" s="1">
        <v>1987</v>
      </c>
      <c r="B36" s="9">
        <v>4.8000000000000007</v>
      </c>
      <c r="C36" s="9">
        <v>3.6719079209646122E-3</v>
      </c>
      <c r="D36" s="9">
        <v>-2.5449839716988887E-3</v>
      </c>
      <c r="E36" s="9">
        <v>-6.1103153908015351E-4</v>
      </c>
      <c r="F36" s="9">
        <v>-1.2200665777862163E-2</v>
      </c>
      <c r="G36" s="9">
        <v>-1.6607805077581972E-3</v>
      </c>
      <c r="H36" s="9">
        <v>2.9100000144555827E-2</v>
      </c>
      <c r="I36" s="9">
        <v>2.971103168363598E-2</v>
      </c>
      <c r="J36" s="9">
        <v>-0.60645130601056463</v>
      </c>
      <c r="K36" s="9">
        <v>-0.6142478693975455</v>
      </c>
      <c r="L36" s="9">
        <v>-0.61070614748043051</v>
      </c>
      <c r="M36" s="9">
        <v>1.1338285304095863E-2</v>
      </c>
      <c r="N36" s="54">
        <v>4.5720525800000003</v>
      </c>
      <c r="O36" s="5"/>
      <c r="P36" s="6">
        <v>1987</v>
      </c>
      <c r="Q36" s="9">
        <v>4.8</v>
      </c>
      <c r="R36" s="9">
        <v>3.6719079209646122E-3</v>
      </c>
      <c r="S36" s="9">
        <v>-2.5449839716988887E-3</v>
      </c>
      <c r="T36" s="9">
        <v>-6.1103153908015351E-4</v>
      </c>
      <c r="U36" s="9">
        <v>-1.2200665777862163E-2</v>
      </c>
      <c r="V36" s="9">
        <v>-1.6607805077581972E-3</v>
      </c>
      <c r="W36" s="9">
        <v>2.9100000144555827E-2</v>
      </c>
      <c r="X36" s="9">
        <v>2.971103168363598E-2</v>
      </c>
      <c r="Y36" s="9">
        <v>-0.60645130601056463</v>
      </c>
      <c r="Z36" s="9">
        <v>-0.6142478693975455</v>
      </c>
      <c r="AA36" s="9">
        <v>-0.61070614748043051</v>
      </c>
      <c r="AB36" s="9">
        <v>1.1338285304095863E-2</v>
      </c>
      <c r="AC36" s="61">
        <v>4.51749548</v>
      </c>
      <c r="AE36" s="6">
        <v>1987</v>
      </c>
      <c r="AF36" s="14">
        <f t="shared" si="0"/>
        <v>1.8503717077085941E-16</v>
      </c>
      <c r="AG36" s="14">
        <f t="shared" si="1"/>
        <v>0</v>
      </c>
      <c r="AH36" s="14">
        <f t="shared" si="2"/>
        <v>0</v>
      </c>
      <c r="AI36" s="14">
        <f t="shared" si="3"/>
        <v>0</v>
      </c>
      <c r="AJ36" s="14">
        <f t="shared" si="4"/>
        <v>0</v>
      </c>
      <c r="AK36" s="14">
        <f t="shared" si="5"/>
        <v>0</v>
      </c>
      <c r="AL36" s="14">
        <f t="shared" si="6"/>
        <v>0</v>
      </c>
      <c r="AM36" s="14">
        <f t="shared" si="7"/>
        <v>0</v>
      </c>
      <c r="AN36" s="14">
        <f t="shared" si="8"/>
        <v>0</v>
      </c>
      <c r="AO36" s="14">
        <f t="shared" si="9"/>
        <v>0</v>
      </c>
      <c r="AP36" s="14">
        <f t="shared" si="10"/>
        <v>0</v>
      </c>
      <c r="AQ36" s="14">
        <f t="shared" si="11"/>
        <v>0</v>
      </c>
      <c r="AR36" s="63">
        <f t="shared" si="12"/>
        <v>1.1932736784055148E-2</v>
      </c>
      <c r="AS36" s="5"/>
      <c r="AT36" s="3"/>
    </row>
    <row r="37" spans="1:46" x14ac:dyDescent="0.25">
      <c r="A37" s="1">
        <v>1988</v>
      </c>
      <c r="B37" s="9">
        <v>4.2</v>
      </c>
      <c r="C37" s="9">
        <v>1.2560924224632277E-2</v>
      </c>
      <c r="D37" s="9">
        <v>-1.8707281455217162E-2</v>
      </c>
      <c r="E37" s="9">
        <v>1.2587669127876122E-2</v>
      </c>
      <c r="F37" s="9">
        <v>-2.5449839716988887E-3</v>
      </c>
      <c r="G37" s="9">
        <v>-6.1103153908015351E-4</v>
      </c>
      <c r="H37" s="9">
        <v>4.1687669272431949E-2</v>
      </c>
      <c r="I37" s="9">
        <v>2.9100000144555827E-2</v>
      </c>
      <c r="J37" s="9">
        <v>-0.63005029062282425</v>
      </c>
      <c r="K37" s="9">
        <v>-0.60645130601056463</v>
      </c>
      <c r="L37" s="9">
        <v>-0.6142478693975455</v>
      </c>
      <c r="M37" s="9">
        <v>-3.1395547999240492E-2</v>
      </c>
      <c r="N37" s="54">
        <v>5.2066988500000004</v>
      </c>
      <c r="O37" s="5"/>
      <c r="P37" s="6">
        <v>1988</v>
      </c>
      <c r="Q37" s="9">
        <v>4.2083333333333304</v>
      </c>
      <c r="R37" s="9">
        <v>1.2560924224632277E-2</v>
      </c>
      <c r="S37" s="9">
        <v>-1.8707281455217162E-2</v>
      </c>
      <c r="T37" s="9">
        <v>1.2587669127876122E-2</v>
      </c>
      <c r="U37" s="9">
        <v>-2.5449839716988887E-3</v>
      </c>
      <c r="V37" s="9">
        <v>-6.1103153908015351E-4</v>
      </c>
      <c r="W37" s="9">
        <v>4.1687669272431949E-2</v>
      </c>
      <c r="X37" s="9">
        <v>2.9100000144555827E-2</v>
      </c>
      <c r="Y37" s="9">
        <v>-0.63005029062282425</v>
      </c>
      <c r="Z37" s="9">
        <v>-0.60645130601056463</v>
      </c>
      <c r="AA37" s="9">
        <v>-0.6142478693975455</v>
      </c>
      <c r="AB37" s="9">
        <v>-3.1395547999240492E-2</v>
      </c>
      <c r="AC37" s="61">
        <v>5.1517652399999996</v>
      </c>
      <c r="AE37" s="6">
        <v>1988</v>
      </c>
      <c r="AF37" s="14">
        <f t="shared" si="0"/>
        <v>-1.9841269841262368E-3</v>
      </c>
      <c r="AG37" s="14">
        <f t="shared" si="1"/>
        <v>0</v>
      </c>
      <c r="AH37" s="14">
        <f t="shared" si="2"/>
        <v>0</v>
      </c>
      <c r="AI37" s="14">
        <f t="shared" si="3"/>
        <v>0</v>
      </c>
      <c r="AJ37" s="14">
        <f t="shared" si="4"/>
        <v>0</v>
      </c>
      <c r="AK37" s="14">
        <f t="shared" si="5"/>
        <v>0</v>
      </c>
      <c r="AL37" s="14">
        <f t="shared" si="6"/>
        <v>0</v>
      </c>
      <c r="AM37" s="14">
        <f t="shared" si="7"/>
        <v>0</v>
      </c>
      <c r="AN37" s="14">
        <f t="shared" si="8"/>
        <v>0</v>
      </c>
      <c r="AO37" s="14">
        <f t="shared" si="9"/>
        <v>0</v>
      </c>
      <c r="AP37" s="14">
        <f t="shared" si="10"/>
        <v>0</v>
      </c>
      <c r="AQ37" s="14">
        <f t="shared" si="11"/>
        <v>0</v>
      </c>
      <c r="AR37" s="63">
        <f t="shared" si="12"/>
        <v>1.0550564106468506E-2</v>
      </c>
      <c r="AS37" s="5"/>
      <c r="AT37" s="3"/>
    </row>
    <row r="38" spans="1:46" x14ac:dyDescent="0.25">
      <c r="A38" s="1">
        <v>1989</v>
      </c>
      <c r="B38" s="9">
        <v>3.1</v>
      </c>
      <c r="C38" s="9">
        <v>1.325235756390164E-2</v>
      </c>
      <c r="D38" s="9">
        <v>2.0549083328510243E-2</v>
      </c>
      <c r="E38" s="9">
        <v>-7.7398326610800261E-4</v>
      </c>
      <c r="F38" s="9">
        <v>-1.8707281455217162E-2</v>
      </c>
      <c r="G38" s="9">
        <v>1.2587669127876122E-2</v>
      </c>
      <c r="H38" s="9">
        <v>4.0913686006323946E-2</v>
      </c>
      <c r="I38" s="9">
        <v>4.1687669272431949E-2</v>
      </c>
      <c r="J38" s="9">
        <v>-0.62905809663221501</v>
      </c>
      <c r="K38" s="9">
        <v>-0.63005029062282425</v>
      </c>
      <c r="L38" s="9">
        <v>-0.60645130601056463</v>
      </c>
      <c r="M38" s="9">
        <v>2.4591178602868857E-2</v>
      </c>
      <c r="N38" s="54">
        <v>5.9418590199999999</v>
      </c>
      <c r="O38" s="5"/>
      <c r="P38" s="6">
        <v>1989</v>
      </c>
      <c r="Q38" s="9">
        <v>3.1083333333333298</v>
      </c>
      <c r="R38" s="9">
        <v>1.325235756390164E-2</v>
      </c>
      <c r="S38" s="9">
        <v>2.0549083328510243E-2</v>
      </c>
      <c r="T38" s="9">
        <v>-7.7398326610800261E-4</v>
      </c>
      <c r="U38" s="9">
        <v>-1.8707281455217162E-2</v>
      </c>
      <c r="V38" s="9">
        <v>1.2587669127876122E-2</v>
      </c>
      <c r="W38" s="9">
        <v>4.0913686006323946E-2</v>
      </c>
      <c r="X38" s="9">
        <v>4.1687669272431949E-2</v>
      </c>
      <c r="Y38" s="9">
        <v>-0.62905809663221501</v>
      </c>
      <c r="Z38" s="9">
        <v>-0.63005029062282425</v>
      </c>
      <c r="AA38" s="9">
        <v>-0.60645130601056463</v>
      </c>
      <c r="AB38" s="9">
        <v>2.4591178602868857E-2</v>
      </c>
      <c r="AC38" s="61">
        <v>5.89230593</v>
      </c>
      <c r="AE38" s="6">
        <v>1989</v>
      </c>
      <c r="AF38" s="14">
        <f t="shared" si="0"/>
        <v>-2.6881720430095971E-3</v>
      </c>
      <c r="AG38" s="14">
        <f t="shared" si="1"/>
        <v>0</v>
      </c>
      <c r="AH38" s="14">
        <f t="shared" si="2"/>
        <v>0</v>
      </c>
      <c r="AI38" s="14">
        <f t="shared" si="3"/>
        <v>0</v>
      </c>
      <c r="AJ38" s="14">
        <f t="shared" si="4"/>
        <v>0</v>
      </c>
      <c r="AK38" s="14">
        <f t="shared" si="5"/>
        <v>0</v>
      </c>
      <c r="AL38" s="14">
        <f t="shared" si="6"/>
        <v>0</v>
      </c>
      <c r="AM38" s="14">
        <f t="shared" si="7"/>
        <v>0</v>
      </c>
      <c r="AN38" s="14">
        <f t="shared" si="8"/>
        <v>0</v>
      </c>
      <c r="AO38" s="14">
        <f t="shared" si="9"/>
        <v>0</v>
      </c>
      <c r="AP38" s="14">
        <f t="shared" si="10"/>
        <v>0</v>
      </c>
      <c r="AQ38" s="14">
        <f t="shared" si="11"/>
        <v>0</v>
      </c>
      <c r="AR38" s="63">
        <f t="shared" si="12"/>
        <v>8.3396610106713457E-3</v>
      </c>
      <c r="AS38" s="5"/>
      <c r="AT38" s="3"/>
    </row>
    <row r="39" spans="1:46" x14ac:dyDescent="0.25">
      <c r="A39" s="1">
        <v>1990</v>
      </c>
      <c r="B39" s="9">
        <v>3.2</v>
      </c>
      <c r="C39" s="9">
        <v>-7.8924622618774445E-3</v>
      </c>
      <c r="D39" s="9">
        <v>1.9382320175426848E-2</v>
      </c>
      <c r="E39" s="9">
        <v>-3.0918113781726708E-2</v>
      </c>
      <c r="F39" s="9">
        <v>2.0549083328510243E-2</v>
      </c>
      <c r="G39" s="9">
        <v>-7.7398326610800261E-4</v>
      </c>
      <c r="H39" s="9">
        <v>9.9955722245972378E-3</v>
      </c>
      <c r="I39" s="9">
        <v>4.0913686006323946E-2</v>
      </c>
      <c r="J39" s="9">
        <v>-0.59856603742098291</v>
      </c>
      <c r="K39" s="9">
        <v>-0.62905809663221501</v>
      </c>
      <c r="L39" s="9">
        <v>-0.63005029062282425</v>
      </c>
      <c r="M39" s="9">
        <v>2.9499865220622867E-2</v>
      </c>
      <c r="N39" s="54">
        <v>6.8753949100000007</v>
      </c>
      <c r="O39" s="5"/>
      <c r="P39" s="6">
        <v>1990</v>
      </c>
      <c r="Q39" s="9">
        <v>3.1666666666666701</v>
      </c>
      <c r="R39" s="9">
        <v>-7.8924622618774445E-3</v>
      </c>
      <c r="S39" s="9">
        <v>1.9382320175426848E-2</v>
      </c>
      <c r="T39" s="9">
        <v>-3.0918113781726708E-2</v>
      </c>
      <c r="U39" s="9">
        <v>2.0549083328510243E-2</v>
      </c>
      <c r="V39" s="9">
        <v>-7.7398326610800261E-4</v>
      </c>
      <c r="W39" s="9">
        <v>9.9955722245972378E-3</v>
      </c>
      <c r="X39" s="9">
        <v>4.0913686006323946E-2</v>
      </c>
      <c r="Y39" s="9">
        <v>-0.59856603742098291</v>
      </c>
      <c r="Z39" s="9">
        <v>-0.62905809663221501</v>
      </c>
      <c r="AA39" s="9">
        <v>-0.63005029062282425</v>
      </c>
      <c r="AB39" s="9">
        <v>2.9499865220622867E-2</v>
      </c>
      <c r="AC39" s="61">
        <v>6.8285708400000003</v>
      </c>
      <c r="AE39" s="6">
        <v>1990</v>
      </c>
      <c r="AF39" s="14">
        <f t="shared" si="0"/>
        <v>1.0416666666665658E-2</v>
      </c>
      <c r="AG39" s="14">
        <f t="shared" si="1"/>
        <v>0</v>
      </c>
      <c r="AH39" s="14">
        <f t="shared" si="2"/>
        <v>0</v>
      </c>
      <c r="AI39" s="14">
        <f t="shared" si="3"/>
        <v>0</v>
      </c>
      <c r="AJ39" s="14">
        <f t="shared" si="4"/>
        <v>0</v>
      </c>
      <c r="AK39" s="14">
        <f t="shared" si="5"/>
        <v>0</v>
      </c>
      <c r="AL39" s="14">
        <f t="shared" si="6"/>
        <v>0</v>
      </c>
      <c r="AM39" s="14">
        <f t="shared" si="7"/>
        <v>0</v>
      </c>
      <c r="AN39" s="14">
        <f t="shared" si="8"/>
        <v>0</v>
      </c>
      <c r="AO39" s="14">
        <f t="shared" si="9"/>
        <v>0</v>
      </c>
      <c r="AP39" s="14">
        <f t="shared" si="10"/>
        <v>0</v>
      </c>
      <c r="AQ39" s="14">
        <f t="shared" si="11"/>
        <v>0</v>
      </c>
      <c r="AR39" s="63">
        <f t="shared" si="12"/>
        <v>6.8103826198981834E-3</v>
      </c>
      <c r="AS39" s="5"/>
      <c r="AT39" s="3"/>
    </row>
    <row r="40" spans="1:46" x14ac:dyDescent="0.25">
      <c r="A40" s="1">
        <v>1991</v>
      </c>
      <c r="B40" s="9">
        <v>6.6</v>
      </c>
      <c r="C40" s="9">
        <v>-3.2013069102462932E-2</v>
      </c>
      <c r="D40" s="9">
        <v>2.9347873720473761E-2</v>
      </c>
      <c r="E40" s="9">
        <v>-1.3852580570382189E-2</v>
      </c>
      <c r="F40" s="9">
        <v>1.9382320175426848E-2</v>
      </c>
      <c r="G40" s="9">
        <v>-3.0918113781726708E-2</v>
      </c>
      <c r="H40" s="9">
        <v>-3.8570083457849513E-3</v>
      </c>
      <c r="I40" s="9">
        <v>9.9955722245972378E-3</v>
      </c>
      <c r="J40" s="9">
        <v>-0.5490228085818275</v>
      </c>
      <c r="K40" s="9">
        <v>-0.59856603742098291</v>
      </c>
      <c r="L40" s="9">
        <v>-0.62905809663221501</v>
      </c>
      <c r="M40" s="9">
        <v>1.9051169627923303E-2</v>
      </c>
      <c r="N40" s="54">
        <v>8.2091398600000005</v>
      </c>
      <c r="O40" s="5"/>
      <c r="P40" s="6">
        <v>1991</v>
      </c>
      <c r="Q40" s="9">
        <v>6.6083333333333298</v>
      </c>
      <c r="R40" s="9">
        <v>-3.2013069102462932E-2</v>
      </c>
      <c r="S40" s="9">
        <v>2.9347873720473761E-2</v>
      </c>
      <c r="T40" s="9">
        <v>-1.3852580570382189E-2</v>
      </c>
      <c r="U40" s="9">
        <v>1.9382320175426848E-2</v>
      </c>
      <c r="V40" s="9">
        <v>-3.0918113781726708E-2</v>
      </c>
      <c r="W40" s="9">
        <v>-3.8570083457849513E-3</v>
      </c>
      <c r="X40" s="9">
        <v>9.9955722245972378E-3</v>
      </c>
      <c r="Y40" s="9">
        <v>-0.5490228085818275</v>
      </c>
      <c r="Z40" s="9">
        <v>-0.59856603742098291</v>
      </c>
      <c r="AA40" s="9">
        <v>-0.62905809663221501</v>
      </c>
      <c r="AB40" s="9">
        <v>1.9051169627923303E-2</v>
      </c>
      <c r="AC40" s="61">
        <v>8.1785378699999995</v>
      </c>
      <c r="AE40" s="6">
        <v>1991</v>
      </c>
      <c r="AF40" s="14">
        <f t="shared" si="0"/>
        <v>-1.2626262626257872E-3</v>
      </c>
      <c r="AG40" s="14">
        <f t="shared" si="1"/>
        <v>0</v>
      </c>
      <c r="AH40" s="14">
        <f t="shared" si="2"/>
        <v>0</v>
      </c>
      <c r="AI40" s="14">
        <f t="shared" si="3"/>
        <v>0</v>
      </c>
      <c r="AJ40" s="14">
        <f t="shared" si="4"/>
        <v>0</v>
      </c>
      <c r="AK40" s="14">
        <f t="shared" si="5"/>
        <v>0</v>
      </c>
      <c r="AL40" s="14">
        <f t="shared" si="6"/>
        <v>0</v>
      </c>
      <c r="AM40" s="14">
        <f t="shared" si="7"/>
        <v>0</v>
      </c>
      <c r="AN40" s="14">
        <f t="shared" si="8"/>
        <v>0</v>
      </c>
      <c r="AO40" s="14">
        <f t="shared" si="9"/>
        <v>0</v>
      </c>
      <c r="AP40" s="14">
        <f t="shared" si="10"/>
        <v>0</v>
      </c>
      <c r="AQ40" s="14">
        <f t="shared" si="11"/>
        <v>0</v>
      </c>
      <c r="AR40" s="63">
        <f t="shared" si="12"/>
        <v>3.7277949361190399E-3</v>
      </c>
      <c r="AS40" s="5"/>
      <c r="AT40" s="3"/>
    </row>
    <row r="41" spans="1:46" x14ac:dyDescent="0.25">
      <c r="A41" s="1">
        <v>1992</v>
      </c>
      <c r="B41" s="9">
        <v>11.7</v>
      </c>
      <c r="C41" s="9">
        <v>-4.2400387393446204E-2</v>
      </c>
      <c r="D41" s="9">
        <v>-1.3683696434563242E-2</v>
      </c>
      <c r="E41" s="9">
        <v>4.2201899033021517E-2</v>
      </c>
      <c r="F41" s="9">
        <v>2.9347873720473761E-2</v>
      </c>
      <c r="G41" s="9">
        <v>-1.3852580570382189E-2</v>
      </c>
      <c r="H41" s="9">
        <v>3.8344890687236566E-2</v>
      </c>
      <c r="I41" s="9">
        <v>-3.8570083457849513E-3</v>
      </c>
      <c r="J41" s="9">
        <v>-0.57927391282364504</v>
      </c>
      <c r="K41" s="9">
        <v>-0.5490228085818275</v>
      </c>
      <c r="L41" s="9">
        <v>-0.59856603742098291</v>
      </c>
      <c r="M41" s="9">
        <v>-7.9794333080972946E-2</v>
      </c>
      <c r="N41" s="54">
        <v>9.6796235500000005</v>
      </c>
      <c r="O41" s="5"/>
      <c r="P41" s="6">
        <v>1992</v>
      </c>
      <c r="Q41" s="9">
        <v>11.716666666666701</v>
      </c>
      <c r="R41" s="9">
        <v>-4.2400387393446204E-2</v>
      </c>
      <c r="S41" s="9">
        <v>-1.3683696434563242E-2</v>
      </c>
      <c r="T41" s="9">
        <v>4.2201899033021517E-2</v>
      </c>
      <c r="U41" s="9">
        <v>2.9347873720473761E-2</v>
      </c>
      <c r="V41" s="9">
        <v>-1.3852580570382189E-2</v>
      </c>
      <c r="W41" s="9">
        <v>3.8344890687236566E-2</v>
      </c>
      <c r="X41" s="9">
        <v>-3.8570083457849513E-3</v>
      </c>
      <c r="Y41" s="9">
        <v>-0.57927391282364504</v>
      </c>
      <c r="Z41" s="9">
        <v>-0.5490228085818275</v>
      </c>
      <c r="AA41" s="9">
        <v>-0.59856603742098291</v>
      </c>
      <c r="AB41" s="9">
        <v>-7.9794333080972946E-2</v>
      </c>
      <c r="AC41" s="61">
        <v>9.6587238899999992</v>
      </c>
      <c r="AE41" s="6">
        <v>1992</v>
      </c>
      <c r="AF41" s="14">
        <f t="shared" si="0"/>
        <v>-1.4245014245043801E-3</v>
      </c>
      <c r="AG41" s="14">
        <f t="shared" si="1"/>
        <v>0</v>
      </c>
      <c r="AH41" s="14">
        <f t="shared" si="2"/>
        <v>0</v>
      </c>
      <c r="AI41" s="14">
        <f t="shared" si="3"/>
        <v>0</v>
      </c>
      <c r="AJ41" s="14">
        <f t="shared" si="4"/>
        <v>0</v>
      </c>
      <c r="AK41" s="14">
        <f t="shared" si="5"/>
        <v>0</v>
      </c>
      <c r="AL41" s="14">
        <f t="shared" si="6"/>
        <v>0</v>
      </c>
      <c r="AM41" s="14">
        <f t="shared" si="7"/>
        <v>0</v>
      </c>
      <c r="AN41" s="14">
        <f t="shared" si="8"/>
        <v>0</v>
      </c>
      <c r="AO41" s="14">
        <f t="shared" si="9"/>
        <v>0</v>
      </c>
      <c r="AP41" s="14">
        <f t="shared" si="10"/>
        <v>0</v>
      </c>
      <c r="AQ41" s="14">
        <f t="shared" si="11"/>
        <v>0</v>
      </c>
      <c r="AR41" s="63">
        <f t="shared" si="12"/>
        <v>2.1591397529092254E-3</v>
      </c>
      <c r="AS41" s="5"/>
      <c r="AT41" s="3"/>
    </row>
    <row r="42" spans="1:46" x14ac:dyDescent="0.25">
      <c r="A42" s="1">
        <v>1993</v>
      </c>
      <c r="B42" s="9">
        <v>16.3</v>
      </c>
      <c r="C42" s="9">
        <v>-1.4774552344931413E-2</v>
      </c>
      <c r="D42" s="9">
        <v>-2.0242971861665904E-3</v>
      </c>
      <c r="E42" s="9">
        <v>1.6580855074578293E-2</v>
      </c>
      <c r="F42" s="9">
        <v>-1.3683696434563242E-2</v>
      </c>
      <c r="G42" s="9">
        <v>4.2201899033021517E-2</v>
      </c>
      <c r="H42" s="9">
        <v>5.4925745761814859E-2</v>
      </c>
      <c r="I42" s="9">
        <v>3.8344890687236566E-2</v>
      </c>
      <c r="J42" s="9">
        <v>-0.64703567516326466</v>
      </c>
      <c r="K42" s="9">
        <v>-0.57927391282364504</v>
      </c>
      <c r="L42" s="9">
        <v>-0.5490228085818275</v>
      </c>
      <c r="M42" s="9">
        <v>-3.7510658097802074E-2</v>
      </c>
      <c r="N42" s="54">
        <v>11.05039766</v>
      </c>
      <c r="O42" s="5"/>
      <c r="P42" s="6">
        <v>1993</v>
      </c>
      <c r="Q42" s="9">
        <v>16.341666666666701</v>
      </c>
      <c r="R42" s="9">
        <v>-1.4774552344931413E-2</v>
      </c>
      <c r="S42" s="9">
        <v>-2.0242971861665904E-3</v>
      </c>
      <c r="T42" s="9">
        <v>1.6580855074578293E-2</v>
      </c>
      <c r="U42" s="9">
        <v>-1.3683696434563242E-2</v>
      </c>
      <c r="V42" s="9">
        <v>4.2201899033021517E-2</v>
      </c>
      <c r="W42" s="9">
        <v>5.4925745761814859E-2</v>
      </c>
      <c r="X42" s="9">
        <v>3.8344890687236566E-2</v>
      </c>
      <c r="Y42" s="9">
        <v>-0.64703567516326466</v>
      </c>
      <c r="Z42" s="9">
        <v>-0.57927391282364504</v>
      </c>
      <c r="AA42" s="9">
        <v>-0.5490228085818275</v>
      </c>
      <c r="AB42" s="9">
        <v>-3.7510658097802074E-2</v>
      </c>
      <c r="AC42" s="61">
        <v>11.04196329</v>
      </c>
      <c r="AE42" s="6">
        <v>1993</v>
      </c>
      <c r="AF42" s="14">
        <f t="shared" si="0"/>
        <v>-2.55623721881594E-3</v>
      </c>
      <c r="AG42" s="14">
        <f t="shared" si="1"/>
        <v>0</v>
      </c>
      <c r="AH42" s="14">
        <f t="shared" si="2"/>
        <v>0</v>
      </c>
      <c r="AI42" s="14">
        <f t="shared" si="3"/>
        <v>0</v>
      </c>
      <c r="AJ42" s="14">
        <f t="shared" si="4"/>
        <v>0</v>
      </c>
      <c r="AK42" s="14">
        <f t="shared" si="5"/>
        <v>0</v>
      </c>
      <c r="AL42" s="14">
        <f t="shared" si="6"/>
        <v>0</v>
      </c>
      <c r="AM42" s="14">
        <f t="shared" si="7"/>
        <v>0</v>
      </c>
      <c r="AN42" s="14">
        <f t="shared" si="8"/>
        <v>0</v>
      </c>
      <c r="AO42" s="14">
        <f t="shared" si="9"/>
        <v>0</v>
      </c>
      <c r="AP42" s="14">
        <f t="shared" si="10"/>
        <v>0</v>
      </c>
      <c r="AQ42" s="14">
        <f t="shared" si="11"/>
        <v>0</v>
      </c>
      <c r="AR42" s="63">
        <f t="shared" si="12"/>
        <v>7.6326393488357076E-4</v>
      </c>
      <c r="AS42" s="5"/>
      <c r="AT42" s="3"/>
    </row>
    <row r="43" spans="1:46" x14ac:dyDescent="0.25">
      <c r="A43" s="1">
        <v>1994</v>
      </c>
      <c r="B43" s="9">
        <v>16.600000000000001</v>
      </c>
      <c r="C43" s="9">
        <v>2.8351361140474651E-2</v>
      </c>
      <c r="D43" s="9">
        <v>-3.4791226340485926E-2</v>
      </c>
      <c r="E43" s="9">
        <v>-3.7436822381682333E-3</v>
      </c>
      <c r="F43" s="9">
        <v>-2.0242971861665904E-3</v>
      </c>
      <c r="G43" s="9">
        <v>1.6580855074578293E-2</v>
      </c>
      <c r="H43" s="9">
        <v>5.1182063523646626E-2</v>
      </c>
      <c r="I43" s="9">
        <v>5.4925745761814859E-2</v>
      </c>
      <c r="J43" s="9">
        <v>-0.6814069472035551</v>
      </c>
      <c r="K43" s="9">
        <v>-0.64703567516326466</v>
      </c>
      <c r="L43" s="9">
        <v>-0.57927391282364504</v>
      </c>
      <c r="M43" s="9">
        <v>3.3390490299329167E-2</v>
      </c>
      <c r="N43" s="54">
        <v>11.75044432</v>
      </c>
      <c r="O43" s="5"/>
      <c r="P43" s="6">
        <v>1994</v>
      </c>
      <c r="Q43" s="9">
        <v>16.5833333333333</v>
      </c>
      <c r="R43" s="9">
        <v>2.8351361140474651E-2</v>
      </c>
      <c r="S43" s="9">
        <v>-3.4791226340485926E-2</v>
      </c>
      <c r="T43" s="9">
        <v>-3.7436822381682333E-3</v>
      </c>
      <c r="U43" s="9">
        <v>-2.0242971861665904E-3</v>
      </c>
      <c r="V43" s="9">
        <v>1.6580855074578293E-2</v>
      </c>
      <c r="W43" s="9">
        <v>5.1182063523646626E-2</v>
      </c>
      <c r="X43" s="9">
        <v>5.4925745761814859E-2</v>
      </c>
      <c r="Y43" s="9">
        <v>-0.6814069472035551</v>
      </c>
      <c r="Z43" s="9">
        <v>-0.64703567516326466</v>
      </c>
      <c r="AA43" s="9">
        <v>-0.57927391282364504</v>
      </c>
      <c r="AB43" s="9">
        <v>3.3390490299329167E-2</v>
      </c>
      <c r="AC43" s="61">
        <v>11.741147679999999</v>
      </c>
      <c r="AE43" s="6">
        <v>1994</v>
      </c>
      <c r="AF43" s="14">
        <f t="shared" si="0"/>
        <v>1.0040160642591112E-3</v>
      </c>
      <c r="AG43" s="14">
        <f t="shared" si="1"/>
        <v>0</v>
      </c>
      <c r="AH43" s="14">
        <f t="shared" si="2"/>
        <v>0</v>
      </c>
      <c r="AI43" s="14">
        <f t="shared" si="3"/>
        <v>0</v>
      </c>
      <c r="AJ43" s="14">
        <f t="shared" si="4"/>
        <v>0</v>
      </c>
      <c r="AK43" s="14">
        <f t="shared" si="5"/>
        <v>0</v>
      </c>
      <c r="AL43" s="14">
        <f t="shared" si="6"/>
        <v>0</v>
      </c>
      <c r="AM43" s="14">
        <f t="shared" si="7"/>
        <v>0</v>
      </c>
      <c r="AN43" s="14">
        <f t="shared" si="8"/>
        <v>0</v>
      </c>
      <c r="AO43" s="14">
        <f t="shared" si="9"/>
        <v>0</v>
      </c>
      <c r="AP43" s="14">
        <f t="shared" si="10"/>
        <v>0</v>
      </c>
      <c r="AQ43" s="14">
        <f t="shared" si="11"/>
        <v>0</v>
      </c>
      <c r="AR43" s="63">
        <f t="shared" si="12"/>
        <v>7.9117348645081046E-4</v>
      </c>
      <c r="AS43" s="5"/>
      <c r="AT43" s="3"/>
    </row>
    <row r="44" spans="1:46" x14ac:dyDescent="0.25">
      <c r="A44" s="1">
        <v>1995</v>
      </c>
      <c r="B44" s="9">
        <v>15.4</v>
      </c>
      <c r="C44" s="9">
        <v>6.7830536173036915E-3</v>
      </c>
      <c r="D44" s="9">
        <v>-2.4326906160680339E-2</v>
      </c>
      <c r="E44" s="9">
        <v>-2.9537140431133535E-2</v>
      </c>
      <c r="F44" s="9">
        <v>-3.4791226340485926E-2</v>
      </c>
      <c r="G44" s="9">
        <v>-3.7436822381682333E-3</v>
      </c>
      <c r="H44" s="9">
        <v>2.1644923092513091E-2</v>
      </c>
      <c r="I44" s="9">
        <v>5.1182063523646626E-2</v>
      </c>
      <c r="J44" s="9">
        <v>-0.70384291740698046</v>
      </c>
      <c r="K44" s="9">
        <v>-0.6814069472035551</v>
      </c>
      <c r="L44" s="9">
        <v>-0.64703567516326466</v>
      </c>
      <c r="M44" s="9">
        <v>1.1935301836865086E-2</v>
      </c>
      <c r="N44" s="54">
        <v>12.14388639</v>
      </c>
      <c r="O44" s="5"/>
      <c r="P44" s="6">
        <v>1995</v>
      </c>
      <c r="Q44" s="9">
        <v>15.4</v>
      </c>
      <c r="R44" s="9">
        <v>6.7830536173036915E-3</v>
      </c>
      <c r="S44" s="9">
        <v>-2.4326906160680339E-2</v>
      </c>
      <c r="T44" s="9">
        <v>-2.9537140431133535E-2</v>
      </c>
      <c r="U44" s="9">
        <v>-3.4791226340485926E-2</v>
      </c>
      <c r="V44" s="9">
        <v>-3.7436822381682333E-3</v>
      </c>
      <c r="W44" s="9">
        <v>2.1644923092513091E-2</v>
      </c>
      <c r="X44" s="9">
        <v>5.1182063523646626E-2</v>
      </c>
      <c r="Y44" s="9">
        <v>-0.70384291740698046</v>
      </c>
      <c r="Z44" s="9">
        <v>-0.6814069472035551</v>
      </c>
      <c r="AA44" s="9">
        <v>-0.64703567516326466</v>
      </c>
      <c r="AB44" s="9">
        <v>1.1935301836865086E-2</v>
      </c>
      <c r="AC44" s="61">
        <v>12.14122547</v>
      </c>
      <c r="AE44" s="6">
        <v>1995</v>
      </c>
      <c r="AF44" s="14">
        <f t="shared" ref="AF44:AF63" si="13">(B44-Q44)/B44</f>
        <v>0</v>
      </c>
      <c r="AG44" s="14">
        <f t="shared" ref="AG44:AG63" si="14">(C44-R44)/C44</f>
        <v>0</v>
      </c>
      <c r="AH44" s="14">
        <f t="shared" ref="AH44:AH63" si="15">(D44-S44)/D44</f>
        <v>0</v>
      </c>
      <c r="AI44" s="14">
        <f t="shared" ref="AI44:AI63" si="16">(E44-T44)/E44</f>
        <v>0</v>
      </c>
      <c r="AJ44" s="14">
        <f t="shared" ref="AJ44:AJ63" si="17">(F44-U44)/F44</f>
        <v>0</v>
      </c>
      <c r="AK44" s="14">
        <f t="shared" ref="AK44:AK63" si="18">(G44-V44)/G44</f>
        <v>0</v>
      </c>
      <c r="AL44" s="14">
        <f t="shared" ref="AL44:AL63" si="19">(H44-W44)/H44</f>
        <v>0</v>
      </c>
      <c r="AM44" s="14">
        <f t="shared" ref="AM44:AM63" si="20">(I44-X44)/I44</f>
        <v>0</v>
      </c>
      <c r="AN44" s="14">
        <f t="shared" ref="AN44:AN63" si="21">(J44-Y44)/J44</f>
        <v>0</v>
      </c>
      <c r="AO44" s="14">
        <f t="shared" ref="AO44:AO63" si="22">(K44-Z44)/K44</f>
        <v>0</v>
      </c>
      <c r="AP44" s="14">
        <f t="shared" ref="AP44:AP63" si="23">(L44-AA44)/L44</f>
        <v>0</v>
      </c>
      <c r="AQ44" s="14">
        <f t="shared" ref="AQ44:AQ63" si="24">(M44-AB44)/M44</f>
        <v>0</v>
      </c>
      <c r="AR44" s="63">
        <f t="shared" si="12"/>
        <v>2.1911601562671473E-4</v>
      </c>
      <c r="AS44" s="5"/>
      <c r="AT44" s="3"/>
    </row>
    <row r="45" spans="1:46" x14ac:dyDescent="0.25">
      <c r="A45" s="1">
        <v>1996</v>
      </c>
      <c r="B45" s="9">
        <v>14.6</v>
      </c>
      <c r="C45" s="9">
        <v>-1.4653807921088502E-2</v>
      </c>
      <c r="D45" s="9">
        <v>4.83384855975586E-2</v>
      </c>
      <c r="E45" s="9">
        <v>-4.2766877014099869E-4</v>
      </c>
      <c r="F45" s="9">
        <v>-2.4326906160680339E-2</v>
      </c>
      <c r="G45" s="9">
        <v>-2.9537140431133535E-2</v>
      </c>
      <c r="H45" s="9">
        <v>2.1217254322372092E-2</v>
      </c>
      <c r="I45" s="9">
        <v>2.1644923092513091E-2</v>
      </c>
      <c r="J45" s="9">
        <v>-0.69414635808790404</v>
      </c>
      <c r="K45" s="9">
        <v>-0.70384291740698046</v>
      </c>
      <c r="L45" s="9">
        <v>-0.6814069472035551</v>
      </c>
      <c r="M45" s="9">
        <v>3.2132529522501785E-2</v>
      </c>
      <c r="N45" s="54">
        <v>12.41123133</v>
      </c>
      <c r="O45" s="5"/>
      <c r="P45" s="6">
        <v>1996</v>
      </c>
      <c r="Q45" s="9">
        <v>14.5666666666667</v>
      </c>
      <c r="R45" s="9">
        <v>-1.4653807921088502E-2</v>
      </c>
      <c r="S45" s="9">
        <v>4.83384855975586E-2</v>
      </c>
      <c r="T45" s="9">
        <v>-4.2766877014099869E-4</v>
      </c>
      <c r="U45" s="9">
        <v>-2.4326906160680339E-2</v>
      </c>
      <c r="V45" s="9">
        <v>-2.9537140431133535E-2</v>
      </c>
      <c r="W45" s="9">
        <v>2.1217254322372092E-2</v>
      </c>
      <c r="X45" s="9">
        <v>2.1644923092513091E-2</v>
      </c>
      <c r="Y45" s="9">
        <v>-0.69414635808790404</v>
      </c>
      <c r="Z45" s="9">
        <v>-0.70384291740698046</v>
      </c>
      <c r="AA45" s="9">
        <v>-0.6814069472035551</v>
      </c>
      <c r="AB45" s="9">
        <v>3.2132529522501785E-2</v>
      </c>
      <c r="AC45" s="61">
        <v>12.39961548</v>
      </c>
      <c r="AE45" s="6">
        <v>1996</v>
      </c>
      <c r="AF45" s="14">
        <f t="shared" si="13"/>
        <v>2.2831050228287303E-3</v>
      </c>
      <c r="AG45" s="14">
        <f t="shared" si="14"/>
        <v>0</v>
      </c>
      <c r="AH45" s="14">
        <f t="shared" si="15"/>
        <v>0</v>
      </c>
      <c r="AI45" s="14">
        <f t="shared" si="16"/>
        <v>0</v>
      </c>
      <c r="AJ45" s="14">
        <f t="shared" si="17"/>
        <v>0</v>
      </c>
      <c r="AK45" s="14">
        <f t="shared" si="18"/>
        <v>0</v>
      </c>
      <c r="AL45" s="14">
        <f t="shared" si="19"/>
        <v>0</v>
      </c>
      <c r="AM45" s="14">
        <f t="shared" si="20"/>
        <v>0</v>
      </c>
      <c r="AN45" s="14">
        <f t="shared" si="21"/>
        <v>0</v>
      </c>
      <c r="AO45" s="14">
        <f t="shared" si="22"/>
        <v>0</v>
      </c>
      <c r="AP45" s="14">
        <f t="shared" si="23"/>
        <v>0</v>
      </c>
      <c r="AQ45" s="14">
        <f t="shared" si="24"/>
        <v>0</v>
      </c>
      <c r="AR45" s="63">
        <f t="shared" si="12"/>
        <v>9.3591439005110333E-4</v>
      </c>
      <c r="AS45" s="5"/>
      <c r="AT45" s="3"/>
    </row>
    <row r="46" spans="1:46" x14ac:dyDescent="0.25">
      <c r="A46" s="1">
        <v>1997</v>
      </c>
      <c r="B46" s="9">
        <v>12.7</v>
      </c>
      <c r="C46" s="9">
        <v>-9.8079085570368374E-3</v>
      </c>
      <c r="D46" s="9">
        <v>-1.2269436458058225E-2</v>
      </c>
      <c r="E46" s="9">
        <v>5.7659582825460021E-3</v>
      </c>
      <c r="F46" s="9">
        <v>4.83384855975586E-2</v>
      </c>
      <c r="G46" s="9">
        <v>-4.2766877014099869E-4</v>
      </c>
      <c r="H46" s="9">
        <v>2.6983212604918094E-2</v>
      </c>
      <c r="I46" s="9">
        <v>2.1217254322372092E-2</v>
      </c>
      <c r="J46" s="9">
        <v>-0.72182799248638674</v>
      </c>
      <c r="K46" s="9">
        <v>-0.69414635808790404</v>
      </c>
      <c r="L46" s="9">
        <v>-0.70384291740698046</v>
      </c>
      <c r="M46" s="9">
        <v>-3.7378193717559127E-2</v>
      </c>
      <c r="N46" s="54">
        <v>12.22112216</v>
      </c>
      <c r="O46" s="5"/>
      <c r="P46" s="6">
        <v>1997</v>
      </c>
      <c r="Q46" s="9">
        <v>12.641666666666699</v>
      </c>
      <c r="R46" s="9">
        <v>-9.8079085570368374E-3</v>
      </c>
      <c r="S46" s="9">
        <v>-1.2269436458058225E-2</v>
      </c>
      <c r="T46" s="9">
        <v>5.7659582825460021E-3</v>
      </c>
      <c r="U46" s="9">
        <v>4.83384855975586E-2</v>
      </c>
      <c r="V46" s="9">
        <v>-4.2766877014099869E-4</v>
      </c>
      <c r="W46" s="9">
        <v>2.6983212604918094E-2</v>
      </c>
      <c r="X46" s="9">
        <v>2.1217254322372092E-2</v>
      </c>
      <c r="Y46" s="9">
        <v>-0.72182799248638674</v>
      </c>
      <c r="Z46" s="9">
        <v>-0.69414635808790404</v>
      </c>
      <c r="AA46" s="9">
        <v>-0.70384291740698046</v>
      </c>
      <c r="AB46" s="9">
        <v>-3.7378193717559127E-2</v>
      </c>
      <c r="AC46" s="61">
        <v>12.19667185</v>
      </c>
      <c r="AE46" s="6">
        <v>1997</v>
      </c>
      <c r="AF46" s="14">
        <f t="shared" si="13"/>
        <v>4.5931758530157341E-3</v>
      </c>
      <c r="AG46" s="14">
        <f t="shared" si="14"/>
        <v>0</v>
      </c>
      <c r="AH46" s="14">
        <f t="shared" si="15"/>
        <v>0</v>
      </c>
      <c r="AI46" s="14">
        <f t="shared" si="16"/>
        <v>0</v>
      </c>
      <c r="AJ46" s="14">
        <f t="shared" si="17"/>
        <v>0</v>
      </c>
      <c r="AK46" s="14">
        <f t="shared" si="18"/>
        <v>0</v>
      </c>
      <c r="AL46" s="14">
        <f t="shared" si="19"/>
        <v>0</v>
      </c>
      <c r="AM46" s="14">
        <f t="shared" si="20"/>
        <v>0</v>
      </c>
      <c r="AN46" s="14">
        <f t="shared" si="21"/>
        <v>0</v>
      </c>
      <c r="AO46" s="14">
        <f t="shared" si="22"/>
        <v>0</v>
      </c>
      <c r="AP46" s="14">
        <f t="shared" si="23"/>
        <v>0</v>
      </c>
      <c r="AQ46" s="14">
        <f t="shared" si="24"/>
        <v>0</v>
      </c>
      <c r="AR46" s="63">
        <f t="shared" si="12"/>
        <v>2.0006599786742203E-3</v>
      </c>
      <c r="AS46" s="5"/>
      <c r="AT46" s="3"/>
    </row>
    <row r="47" spans="1:46" x14ac:dyDescent="0.25">
      <c r="A47" s="1">
        <v>1998</v>
      </c>
      <c r="B47" s="9">
        <v>11.4</v>
      </c>
      <c r="C47" s="9">
        <v>2.8466501608314099E-2</v>
      </c>
      <c r="D47" s="9">
        <v>-1.2162101901922906E-2</v>
      </c>
      <c r="E47" s="9">
        <v>4.2628631465220224E-3</v>
      </c>
      <c r="F47" s="9">
        <v>-1.2269436458058225E-2</v>
      </c>
      <c r="G47" s="9">
        <v>5.7659582825460021E-3</v>
      </c>
      <c r="H47" s="9">
        <v>3.1246075751440117E-2</v>
      </c>
      <c r="I47" s="9">
        <v>2.6983212604918094E-2</v>
      </c>
      <c r="J47" s="9">
        <v>-0.73177234610813202</v>
      </c>
      <c r="K47" s="9">
        <v>-0.72182799248638674</v>
      </c>
      <c r="L47" s="9">
        <v>-0.69414635808790404</v>
      </c>
      <c r="M47" s="9">
        <v>1.7737280776737419E-2</v>
      </c>
      <c r="N47" s="54">
        <v>11.83843332</v>
      </c>
      <c r="O47" s="5"/>
      <c r="P47" s="6">
        <v>1998</v>
      </c>
      <c r="Q47" s="9">
        <v>11.358333333333301</v>
      </c>
      <c r="R47" s="9">
        <v>2.8466501608314099E-2</v>
      </c>
      <c r="S47" s="9">
        <v>-1.2162101901922906E-2</v>
      </c>
      <c r="T47" s="9">
        <v>4.2628631465220224E-3</v>
      </c>
      <c r="U47" s="9">
        <v>-1.2269436458058225E-2</v>
      </c>
      <c r="V47" s="9">
        <v>5.7659582825460021E-3</v>
      </c>
      <c r="W47" s="9">
        <v>3.1246075751440117E-2</v>
      </c>
      <c r="X47" s="9">
        <v>2.6983212604918094E-2</v>
      </c>
      <c r="Y47" s="9">
        <v>-0.73177234610813202</v>
      </c>
      <c r="Z47" s="9">
        <v>-0.72182799248638674</v>
      </c>
      <c r="AA47" s="9">
        <v>-0.69414635808790404</v>
      </c>
      <c r="AB47" s="9">
        <v>1.7737280776737419E-2</v>
      </c>
      <c r="AC47" s="61">
        <v>11.80329497</v>
      </c>
      <c r="AE47" s="6">
        <v>1998</v>
      </c>
      <c r="AF47" s="14">
        <f t="shared" si="13"/>
        <v>3.6549707602368266E-3</v>
      </c>
      <c r="AG47" s="14">
        <f t="shared" si="14"/>
        <v>0</v>
      </c>
      <c r="AH47" s="14">
        <f t="shared" si="15"/>
        <v>0</v>
      </c>
      <c r="AI47" s="14">
        <f t="shared" si="16"/>
        <v>0</v>
      </c>
      <c r="AJ47" s="14">
        <f t="shared" si="17"/>
        <v>0</v>
      </c>
      <c r="AK47" s="14">
        <f t="shared" si="18"/>
        <v>0</v>
      </c>
      <c r="AL47" s="14">
        <f t="shared" si="19"/>
        <v>0</v>
      </c>
      <c r="AM47" s="14">
        <f t="shared" si="20"/>
        <v>0</v>
      </c>
      <c r="AN47" s="14">
        <f t="shared" si="21"/>
        <v>0</v>
      </c>
      <c r="AO47" s="14">
        <f t="shared" si="22"/>
        <v>0</v>
      </c>
      <c r="AP47" s="14">
        <f t="shared" si="23"/>
        <v>0</v>
      </c>
      <c r="AQ47" s="14">
        <f t="shared" si="24"/>
        <v>0</v>
      </c>
      <c r="AR47" s="63">
        <f t="shared" si="12"/>
        <v>2.9681587968770542E-3</v>
      </c>
      <c r="AS47" s="5"/>
      <c r="AT47" s="3"/>
    </row>
    <row r="48" spans="1:46" x14ac:dyDescent="0.25">
      <c r="A48" s="1">
        <v>1999</v>
      </c>
      <c r="B48" s="9">
        <v>10.199999999999999</v>
      </c>
      <c r="C48" s="9">
        <v>-2.3351803468544485E-2</v>
      </c>
      <c r="D48" s="9">
        <v>1.8075934340023858E-2</v>
      </c>
      <c r="E48" s="9">
        <v>-1.7362613615691025E-2</v>
      </c>
      <c r="F48" s="9">
        <v>-1.2162101901922906E-2</v>
      </c>
      <c r="G48" s="9">
        <v>4.2628631465220224E-3</v>
      </c>
      <c r="H48" s="9">
        <v>1.3883462135749092E-2</v>
      </c>
      <c r="I48" s="9">
        <v>3.1246075751440117E-2</v>
      </c>
      <c r="J48" s="9">
        <v>-0.73357888492210321</v>
      </c>
      <c r="K48" s="9">
        <v>-0.73177234610813202</v>
      </c>
      <c r="L48" s="9">
        <v>-0.72182799248638674</v>
      </c>
      <c r="M48" s="9">
        <v>8.1378148077740908E-3</v>
      </c>
      <c r="N48" s="54">
        <v>11.20719353</v>
      </c>
      <c r="O48" s="5"/>
      <c r="P48" s="6">
        <v>1999</v>
      </c>
      <c r="Q48" s="9">
        <v>10.199999999999999</v>
      </c>
      <c r="R48" s="9">
        <v>-2.3351803468544485E-2</v>
      </c>
      <c r="S48" s="9">
        <v>1.8075934340023858E-2</v>
      </c>
      <c r="T48" s="9">
        <v>-1.7362613615691025E-2</v>
      </c>
      <c r="U48" s="9">
        <v>-1.2162101901922906E-2</v>
      </c>
      <c r="V48" s="9">
        <v>4.2628631465220224E-3</v>
      </c>
      <c r="W48" s="9">
        <v>1.3883462135749092E-2</v>
      </c>
      <c r="X48" s="9">
        <v>3.1246075751440117E-2</v>
      </c>
      <c r="Y48" s="9">
        <v>-0.73357888492210321</v>
      </c>
      <c r="Z48" s="9">
        <v>-0.73177234610813202</v>
      </c>
      <c r="AA48" s="9">
        <v>-0.72182799248638674</v>
      </c>
      <c r="AB48" s="9">
        <v>8.1378148077740908E-3</v>
      </c>
      <c r="AC48" s="61">
        <v>11.165251250000001</v>
      </c>
      <c r="AE48" s="6">
        <v>1999</v>
      </c>
      <c r="AF48" s="14">
        <f t="shared" si="13"/>
        <v>0</v>
      </c>
      <c r="AG48" s="14">
        <f t="shared" si="14"/>
        <v>0</v>
      </c>
      <c r="AH48" s="14">
        <f t="shared" si="15"/>
        <v>0</v>
      </c>
      <c r="AI48" s="14">
        <f t="shared" si="16"/>
        <v>0</v>
      </c>
      <c r="AJ48" s="14">
        <f t="shared" si="17"/>
        <v>0</v>
      </c>
      <c r="AK48" s="14">
        <f t="shared" si="18"/>
        <v>0</v>
      </c>
      <c r="AL48" s="14">
        <f t="shared" si="19"/>
        <v>0</v>
      </c>
      <c r="AM48" s="14">
        <f t="shared" si="20"/>
        <v>0</v>
      </c>
      <c r="AN48" s="14">
        <f t="shared" si="21"/>
        <v>0</v>
      </c>
      <c r="AO48" s="14">
        <f t="shared" si="22"/>
        <v>0</v>
      </c>
      <c r="AP48" s="14">
        <f t="shared" si="23"/>
        <v>0</v>
      </c>
      <c r="AQ48" s="14">
        <f t="shared" si="24"/>
        <v>0</v>
      </c>
      <c r="AR48" s="63">
        <f t="shared" ref="AR48:AR66" si="25">(N48-AC48)/N48</f>
        <v>3.7424427344567228E-3</v>
      </c>
      <c r="AS48" s="5"/>
      <c r="AT48" s="3"/>
    </row>
    <row r="49" spans="1:46" x14ac:dyDescent="0.25">
      <c r="A49" s="1">
        <v>2000</v>
      </c>
      <c r="B49" s="9">
        <v>9.8000000000000007</v>
      </c>
      <c r="C49" s="9">
        <v>1.6953067616341855E-2</v>
      </c>
      <c r="D49" s="9">
        <v>1.2384389143444086E-2</v>
      </c>
      <c r="E49" s="9">
        <v>1.8136800673733688E-2</v>
      </c>
      <c r="F49" s="9">
        <v>1.8075934340023858E-2</v>
      </c>
      <c r="G49" s="9">
        <v>-1.7362613615691025E-2</v>
      </c>
      <c r="H49" s="9">
        <v>3.202026280948278E-2</v>
      </c>
      <c r="I49" s="9">
        <v>1.3883462135749092E-2</v>
      </c>
      <c r="J49" s="9">
        <v>-0.75095324335674885</v>
      </c>
      <c r="K49" s="9">
        <v>-0.73357888492210321</v>
      </c>
      <c r="L49" s="9">
        <v>-0.73177234610813202</v>
      </c>
      <c r="M49" s="9">
        <v>-1.5567819620674439E-2</v>
      </c>
      <c r="N49" s="54">
        <v>10.536893020000001</v>
      </c>
      <c r="O49" s="5"/>
      <c r="P49" s="6">
        <v>2000</v>
      </c>
      <c r="Q49" s="9">
        <v>9.7833333333333297</v>
      </c>
      <c r="R49" s="9">
        <v>1.6953067616341855E-2</v>
      </c>
      <c r="S49" s="9">
        <v>1.2384389143444086E-2</v>
      </c>
      <c r="T49" s="9">
        <v>1.8136800673733688E-2</v>
      </c>
      <c r="U49" s="9">
        <v>1.8075934340023858E-2</v>
      </c>
      <c r="V49" s="9">
        <v>-1.7362613615691025E-2</v>
      </c>
      <c r="W49" s="9">
        <v>3.202026280948278E-2</v>
      </c>
      <c r="X49" s="9">
        <v>1.3883462135749092E-2</v>
      </c>
      <c r="Y49" s="9">
        <v>-0.75095324335674885</v>
      </c>
      <c r="Z49" s="9">
        <v>-0.73357888492210321</v>
      </c>
      <c r="AA49" s="9">
        <v>-0.73177234610813202</v>
      </c>
      <c r="AB49" s="9">
        <v>-1.5567819620674439E-2</v>
      </c>
      <c r="AC49" s="61">
        <v>10.481626820000001</v>
      </c>
      <c r="AE49" s="6">
        <v>2000</v>
      </c>
      <c r="AF49" s="14">
        <f t="shared" si="13"/>
        <v>1.7006802721092906E-3</v>
      </c>
      <c r="AG49" s="14">
        <f t="shared" si="14"/>
        <v>0</v>
      </c>
      <c r="AH49" s="14">
        <f t="shared" si="15"/>
        <v>0</v>
      </c>
      <c r="AI49" s="14">
        <f t="shared" si="16"/>
        <v>0</v>
      </c>
      <c r="AJ49" s="14">
        <f t="shared" si="17"/>
        <v>0</v>
      </c>
      <c r="AK49" s="14">
        <f t="shared" si="18"/>
        <v>0</v>
      </c>
      <c r="AL49" s="14">
        <f t="shared" si="19"/>
        <v>0</v>
      </c>
      <c r="AM49" s="14">
        <f t="shared" si="20"/>
        <v>0</v>
      </c>
      <c r="AN49" s="14">
        <f t="shared" si="21"/>
        <v>0</v>
      </c>
      <c r="AO49" s="14">
        <f t="shared" si="22"/>
        <v>0</v>
      </c>
      <c r="AP49" s="14">
        <f t="shared" si="23"/>
        <v>0</v>
      </c>
      <c r="AQ49" s="14">
        <f t="shared" si="24"/>
        <v>0</v>
      </c>
      <c r="AR49" s="63">
        <f t="shared" si="25"/>
        <v>5.2450186117577336E-3</v>
      </c>
      <c r="AS49" s="5"/>
      <c r="AT49" s="3"/>
    </row>
    <row r="50" spans="1:46" x14ac:dyDescent="0.25">
      <c r="A50" s="1">
        <v>2001</v>
      </c>
      <c r="B50" s="9">
        <v>9.1</v>
      </c>
      <c r="C50" s="9">
        <v>7.4584390519025767E-3</v>
      </c>
      <c r="D50" s="9">
        <v>-2.3480946738189346E-2</v>
      </c>
      <c r="E50" s="9">
        <v>-2.2737304382763446E-2</v>
      </c>
      <c r="F50" s="9">
        <v>1.2384389143444086E-2</v>
      </c>
      <c r="G50" s="9">
        <v>1.8136800673733688E-2</v>
      </c>
      <c r="H50" s="9">
        <v>9.2829584267193344E-3</v>
      </c>
      <c r="I50" s="9">
        <v>3.202026280948278E-2</v>
      </c>
      <c r="J50" s="9">
        <v>-0.7399585158956492</v>
      </c>
      <c r="K50" s="9">
        <v>-0.75095324335674885</v>
      </c>
      <c r="L50" s="9">
        <v>-0.73357888492210321</v>
      </c>
      <c r="M50" s="9">
        <v>2.8369085895745272E-2</v>
      </c>
      <c r="N50" s="54">
        <v>9.7235984999999996</v>
      </c>
      <c r="O50" s="5"/>
      <c r="P50" s="6">
        <v>2001</v>
      </c>
      <c r="Q50" s="9">
        <v>9.125</v>
      </c>
      <c r="R50" s="9">
        <v>7.4584390519025767E-3</v>
      </c>
      <c r="S50" s="9">
        <v>-2.3480946738189346E-2</v>
      </c>
      <c r="T50" s="9">
        <v>-2.2737304382763446E-2</v>
      </c>
      <c r="U50" s="9">
        <v>1.2384389143444086E-2</v>
      </c>
      <c r="V50" s="9">
        <v>1.8136800673733688E-2</v>
      </c>
      <c r="W50" s="9">
        <v>9.2829584267193344E-3</v>
      </c>
      <c r="X50" s="9">
        <v>3.202026280948278E-2</v>
      </c>
      <c r="Y50" s="9">
        <v>-0.7399585158956492</v>
      </c>
      <c r="Z50" s="9">
        <v>-0.75095324335674885</v>
      </c>
      <c r="AA50" s="9">
        <v>-0.73357888492210321</v>
      </c>
      <c r="AB50" s="9">
        <v>2.8369085895745272E-2</v>
      </c>
      <c r="AC50" s="61">
        <v>9.6705152099999996</v>
      </c>
      <c r="AE50" s="6">
        <v>2001</v>
      </c>
      <c r="AF50" s="14">
        <f t="shared" si="13"/>
        <v>-2.7472527472527865E-3</v>
      </c>
      <c r="AG50" s="14">
        <f t="shared" si="14"/>
        <v>0</v>
      </c>
      <c r="AH50" s="14">
        <f t="shared" si="15"/>
        <v>0</v>
      </c>
      <c r="AI50" s="14">
        <f t="shared" si="16"/>
        <v>0</v>
      </c>
      <c r="AJ50" s="14">
        <f t="shared" si="17"/>
        <v>0</v>
      </c>
      <c r="AK50" s="14">
        <f t="shared" si="18"/>
        <v>0</v>
      </c>
      <c r="AL50" s="14">
        <f t="shared" si="19"/>
        <v>0</v>
      </c>
      <c r="AM50" s="14">
        <f t="shared" si="20"/>
        <v>0</v>
      </c>
      <c r="AN50" s="14">
        <f t="shared" si="21"/>
        <v>0</v>
      </c>
      <c r="AO50" s="14">
        <f t="shared" si="22"/>
        <v>0</v>
      </c>
      <c r="AP50" s="14">
        <f t="shared" si="23"/>
        <v>0</v>
      </c>
      <c r="AQ50" s="14">
        <f t="shared" si="24"/>
        <v>0</v>
      </c>
      <c r="AR50" s="63">
        <f t="shared" si="25"/>
        <v>5.4592227352867366E-3</v>
      </c>
      <c r="AS50" s="5"/>
      <c r="AT50" s="3"/>
    </row>
    <row r="51" spans="1:46" x14ac:dyDescent="0.25">
      <c r="A51" s="1">
        <v>2002</v>
      </c>
      <c r="B51" s="9">
        <v>9.1</v>
      </c>
      <c r="C51" s="9">
        <v>-2.8527814565918019E-2</v>
      </c>
      <c r="D51" s="9">
        <v>1.5338400147772546E-2</v>
      </c>
      <c r="E51" s="9">
        <v>-4.9047728194961948E-4</v>
      </c>
      <c r="F51" s="9">
        <v>-2.3480946738189346E-2</v>
      </c>
      <c r="G51" s="9">
        <v>-2.2737304382763446E-2</v>
      </c>
      <c r="H51" s="9">
        <v>8.7924811447697149E-3</v>
      </c>
      <c r="I51" s="9">
        <v>9.2829584267193344E-3</v>
      </c>
      <c r="J51" s="9">
        <v>-0.74126299715595267</v>
      </c>
      <c r="K51" s="9">
        <v>-0.7399585158956492</v>
      </c>
      <c r="L51" s="9">
        <v>-0.75095324335674885</v>
      </c>
      <c r="M51" s="9">
        <v>-1.229920872140311E-2</v>
      </c>
      <c r="N51" s="54">
        <v>9.0317724800000008</v>
      </c>
      <c r="O51" s="5"/>
      <c r="P51" s="6">
        <v>2002</v>
      </c>
      <c r="Q51" s="9">
        <v>9.0749999999999993</v>
      </c>
      <c r="R51" s="9">
        <v>-2.8527814565918019E-2</v>
      </c>
      <c r="S51" s="9">
        <v>1.5338400147772546E-2</v>
      </c>
      <c r="T51" s="9">
        <v>-4.9047728194961948E-4</v>
      </c>
      <c r="U51" s="9">
        <v>-2.3480946738189346E-2</v>
      </c>
      <c r="V51" s="9">
        <v>-2.2737304382763446E-2</v>
      </c>
      <c r="W51" s="9">
        <v>8.7924811447697149E-3</v>
      </c>
      <c r="X51" s="9">
        <v>9.2829584267193344E-3</v>
      </c>
      <c r="Y51" s="9">
        <v>-0.74126299715595267</v>
      </c>
      <c r="Z51" s="9">
        <v>-0.7399585158956492</v>
      </c>
      <c r="AA51" s="9">
        <v>-0.75095324335674885</v>
      </c>
      <c r="AB51" s="9">
        <v>-1.229920872140311E-2</v>
      </c>
      <c r="AC51" s="61">
        <v>8.9705880199999992</v>
      </c>
      <c r="AE51" s="6">
        <v>2002</v>
      </c>
      <c r="AF51" s="14">
        <f t="shared" si="13"/>
        <v>2.7472527472527865E-3</v>
      </c>
      <c r="AG51" s="14">
        <f t="shared" si="14"/>
        <v>0</v>
      </c>
      <c r="AH51" s="14">
        <f t="shared" si="15"/>
        <v>0</v>
      </c>
      <c r="AI51" s="14">
        <f t="shared" si="16"/>
        <v>0</v>
      </c>
      <c r="AJ51" s="14">
        <f t="shared" si="17"/>
        <v>0</v>
      </c>
      <c r="AK51" s="14">
        <f t="shared" si="18"/>
        <v>0</v>
      </c>
      <c r="AL51" s="14">
        <f t="shared" si="19"/>
        <v>0</v>
      </c>
      <c r="AM51" s="14">
        <f t="shared" si="20"/>
        <v>0</v>
      </c>
      <c r="AN51" s="14">
        <f t="shared" si="21"/>
        <v>0</v>
      </c>
      <c r="AO51" s="14">
        <f t="shared" si="22"/>
        <v>0</v>
      </c>
      <c r="AP51" s="14">
        <f t="shared" si="23"/>
        <v>0</v>
      </c>
      <c r="AQ51" s="14">
        <f t="shared" si="24"/>
        <v>0</v>
      </c>
      <c r="AR51" s="63">
        <f t="shared" si="25"/>
        <v>6.7743579829417436E-3</v>
      </c>
      <c r="AS51" s="5"/>
      <c r="AT51" s="3"/>
    </row>
    <row r="52" spans="1:46" x14ac:dyDescent="0.25">
      <c r="A52" s="1">
        <v>2003</v>
      </c>
      <c r="B52" s="9">
        <v>9</v>
      </c>
      <c r="C52" s="9">
        <v>9.9731355583425607E-3</v>
      </c>
      <c r="D52" s="9">
        <v>-7.65052167015845E-3</v>
      </c>
      <c r="E52" s="9">
        <v>1.0723467408342735E-2</v>
      </c>
      <c r="F52" s="9">
        <v>1.5338400147772546E-2</v>
      </c>
      <c r="G52" s="9">
        <v>-4.9047728194961948E-4</v>
      </c>
      <c r="H52" s="9">
        <v>1.951594855311245E-2</v>
      </c>
      <c r="I52" s="9">
        <v>8.7924811447697149E-3</v>
      </c>
      <c r="J52" s="9">
        <v>-0.72571302121262948</v>
      </c>
      <c r="K52" s="9">
        <v>-0.74126299715595267</v>
      </c>
      <c r="L52" s="9">
        <v>-0.7399585158956492</v>
      </c>
      <c r="M52" s="9">
        <v>1.685445720362666E-2</v>
      </c>
      <c r="N52" s="54">
        <v>8.4084689200000007</v>
      </c>
      <c r="O52" s="5"/>
      <c r="P52" s="6">
        <v>2003</v>
      </c>
      <c r="Q52" s="9">
        <v>9.0083333333333293</v>
      </c>
      <c r="R52" s="9">
        <v>9.9731355583425607E-3</v>
      </c>
      <c r="S52" s="9">
        <v>-7.65052167015845E-3</v>
      </c>
      <c r="T52" s="9">
        <v>1.0723467408342735E-2</v>
      </c>
      <c r="U52" s="9">
        <v>1.5338400147772546E-2</v>
      </c>
      <c r="V52" s="9">
        <v>-4.9047728194961948E-4</v>
      </c>
      <c r="W52" s="9">
        <v>1.951594855311245E-2</v>
      </c>
      <c r="X52" s="9">
        <v>8.7924811447697149E-3</v>
      </c>
      <c r="Y52" s="9">
        <v>-0.72571302121262948</v>
      </c>
      <c r="Z52" s="9">
        <v>-0.74126299715595267</v>
      </c>
      <c r="AA52" s="9">
        <v>-0.7399585158956492</v>
      </c>
      <c r="AB52" s="9">
        <v>1.685445720362666E-2</v>
      </c>
      <c r="AC52" s="61">
        <v>8.3571561200000009</v>
      </c>
      <c r="AE52" s="6">
        <v>2003</v>
      </c>
      <c r="AF52" s="14">
        <f t="shared" si="13"/>
        <v>-9.2592592592547851E-4</v>
      </c>
      <c r="AG52" s="14">
        <f t="shared" si="14"/>
        <v>0</v>
      </c>
      <c r="AH52" s="14">
        <f t="shared" si="15"/>
        <v>0</v>
      </c>
      <c r="AI52" s="14">
        <f t="shared" si="16"/>
        <v>0</v>
      </c>
      <c r="AJ52" s="14">
        <f t="shared" si="17"/>
        <v>0</v>
      </c>
      <c r="AK52" s="14">
        <f t="shared" si="18"/>
        <v>0</v>
      </c>
      <c r="AL52" s="14">
        <f t="shared" si="19"/>
        <v>0</v>
      </c>
      <c r="AM52" s="14">
        <f t="shared" si="20"/>
        <v>0</v>
      </c>
      <c r="AN52" s="14">
        <f t="shared" si="21"/>
        <v>0</v>
      </c>
      <c r="AO52" s="14">
        <f t="shared" si="22"/>
        <v>0</v>
      </c>
      <c r="AP52" s="14">
        <f t="shared" si="23"/>
        <v>0</v>
      </c>
      <c r="AQ52" s="14">
        <f t="shared" si="24"/>
        <v>0</v>
      </c>
      <c r="AR52" s="63">
        <f t="shared" si="25"/>
        <v>6.1025140829086659E-3</v>
      </c>
      <c r="AS52" s="5"/>
      <c r="AT52" s="3"/>
    </row>
    <row r="53" spans="1:46" x14ac:dyDescent="0.25">
      <c r="A53" s="1">
        <v>2004</v>
      </c>
      <c r="B53" s="9">
        <v>8.8000000000000007</v>
      </c>
      <c r="C53" s="9">
        <v>9.3002144410354592E-3</v>
      </c>
      <c r="D53" s="9">
        <v>-2.415566828047333E-3</v>
      </c>
      <c r="E53" s="9">
        <v>1.7624148252203486E-2</v>
      </c>
      <c r="F53" s="9">
        <v>-7.65052167015845E-3</v>
      </c>
      <c r="G53" s="9">
        <v>1.0723467408342735E-2</v>
      </c>
      <c r="H53" s="9">
        <v>3.7140096805315936E-2</v>
      </c>
      <c r="I53" s="9">
        <v>1.951594855311245E-2</v>
      </c>
      <c r="J53" s="9">
        <v>-0.7310547400160442</v>
      </c>
      <c r="K53" s="9">
        <v>-0.72571302121262948</v>
      </c>
      <c r="L53" s="9">
        <v>-0.74126299715595267</v>
      </c>
      <c r="M53" s="9">
        <v>-2.089169474673791E-2</v>
      </c>
      <c r="N53" s="54">
        <v>7.8983618599999996</v>
      </c>
      <c r="O53" s="5"/>
      <c r="P53" s="6">
        <v>2004</v>
      </c>
      <c r="Q53" s="9">
        <v>8.8249999999999993</v>
      </c>
      <c r="R53" s="9">
        <v>9.3002144410354592E-3</v>
      </c>
      <c r="S53" s="9">
        <v>-2.415566828047333E-3</v>
      </c>
      <c r="T53" s="9">
        <v>1.7624148252203486E-2</v>
      </c>
      <c r="U53" s="9">
        <v>-7.65052167015845E-3</v>
      </c>
      <c r="V53" s="9">
        <v>1.0723467408342735E-2</v>
      </c>
      <c r="W53" s="9">
        <v>3.7140096805315936E-2</v>
      </c>
      <c r="X53" s="9">
        <v>1.951594855311245E-2</v>
      </c>
      <c r="Y53" s="9">
        <v>-0.7310547400160442</v>
      </c>
      <c r="Z53" s="9">
        <v>-0.72571302121262948</v>
      </c>
      <c r="AA53" s="9">
        <v>-0.74126299715595267</v>
      </c>
      <c r="AB53" s="9">
        <v>-2.089169474673791E-2</v>
      </c>
      <c r="AC53" s="61">
        <v>7.8577755199999997</v>
      </c>
      <c r="AE53" s="6">
        <v>2004</v>
      </c>
      <c r="AF53" s="14">
        <f t="shared" si="13"/>
        <v>-2.8409090909089292E-3</v>
      </c>
      <c r="AG53" s="14">
        <f t="shared" si="14"/>
        <v>0</v>
      </c>
      <c r="AH53" s="14">
        <f t="shared" si="15"/>
        <v>0</v>
      </c>
      <c r="AI53" s="14">
        <f t="shared" si="16"/>
        <v>0</v>
      </c>
      <c r="AJ53" s="14">
        <f t="shared" si="17"/>
        <v>0</v>
      </c>
      <c r="AK53" s="14">
        <f t="shared" si="18"/>
        <v>0</v>
      </c>
      <c r="AL53" s="14">
        <f t="shared" si="19"/>
        <v>0</v>
      </c>
      <c r="AM53" s="14">
        <f t="shared" si="20"/>
        <v>0</v>
      </c>
      <c r="AN53" s="14">
        <f t="shared" si="21"/>
        <v>0</v>
      </c>
      <c r="AO53" s="14">
        <f t="shared" si="22"/>
        <v>0</v>
      </c>
      <c r="AP53" s="14">
        <f t="shared" si="23"/>
        <v>0</v>
      </c>
      <c r="AQ53" s="14">
        <f t="shared" si="24"/>
        <v>0</v>
      </c>
      <c r="AR53" s="63">
        <f t="shared" si="25"/>
        <v>5.138576925114437E-3</v>
      </c>
      <c r="AS53" s="5"/>
      <c r="AT53" s="3"/>
    </row>
    <row r="54" spans="1:46" x14ac:dyDescent="0.25">
      <c r="A54" s="1">
        <v>2005</v>
      </c>
      <c r="B54" s="9">
        <v>8.4</v>
      </c>
      <c r="C54" s="9">
        <v>8.045481522100939E-4</v>
      </c>
      <c r="D54" s="9">
        <v>4.4816780697394254E-3</v>
      </c>
      <c r="E54" s="9">
        <v>-2.1892886192206529E-2</v>
      </c>
      <c r="F54" s="9">
        <v>-2.415566828047333E-3</v>
      </c>
      <c r="G54" s="9">
        <v>1.7624148252203486E-2</v>
      </c>
      <c r="H54" s="9">
        <v>1.5247210613109408E-2</v>
      </c>
      <c r="I54" s="9">
        <v>3.7140096805315936E-2</v>
      </c>
      <c r="J54" s="9">
        <v>-0.71335261019680829</v>
      </c>
      <c r="K54" s="9">
        <v>-0.7310547400160442</v>
      </c>
      <c r="L54" s="9">
        <v>-0.72571302121262948</v>
      </c>
      <c r="M54" s="9">
        <v>2.3043848622650631E-2</v>
      </c>
      <c r="N54" s="54">
        <v>7.5119852900000001</v>
      </c>
      <c r="O54" s="5"/>
      <c r="P54" s="6">
        <v>2005</v>
      </c>
      <c r="Q54" s="9">
        <v>8.4</v>
      </c>
      <c r="R54" s="9">
        <v>8.045481522100939E-4</v>
      </c>
      <c r="S54" s="9">
        <v>4.4816780697394254E-3</v>
      </c>
      <c r="T54" s="9">
        <v>-2.1892886192206529E-2</v>
      </c>
      <c r="U54" s="9">
        <v>-2.415566828047333E-3</v>
      </c>
      <c r="V54" s="9">
        <v>1.7624148252203486E-2</v>
      </c>
      <c r="W54" s="9">
        <v>1.5247210613109408E-2</v>
      </c>
      <c r="X54" s="9">
        <v>3.7140096805315936E-2</v>
      </c>
      <c r="Y54" s="9">
        <v>-0.71335261019680829</v>
      </c>
      <c r="Z54" s="9">
        <v>-0.7310547400160442</v>
      </c>
      <c r="AA54" s="9">
        <v>-0.72571302121262948</v>
      </c>
      <c r="AB54" s="9">
        <v>2.3043848622650631E-2</v>
      </c>
      <c r="AC54" s="61">
        <v>7.4790724900000001</v>
      </c>
      <c r="AE54" s="6">
        <v>2005</v>
      </c>
      <c r="AF54" s="14">
        <f t="shared" si="13"/>
        <v>0</v>
      </c>
      <c r="AG54" s="14">
        <f t="shared" si="14"/>
        <v>0</v>
      </c>
      <c r="AH54" s="14">
        <f t="shared" si="15"/>
        <v>0</v>
      </c>
      <c r="AI54" s="14">
        <f t="shared" si="16"/>
        <v>0</v>
      </c>
      <c r="AJ54" s="14">
        <f t="shared" si="17"/>
        <v>0</v>
      </c>
      <c r="AK54" s="14">
        <f t="shared" si="18"/>
        <v>0</v>
      </c>
      <c r="AL54" s="14">
        <f t="shared" si="19"/>
        <v>0</v>
      </c>
      <c r="AM54" s="14">
        <f t="shared" si="20"/>
        <v>0</v>
      </c>
      <c r="AN54" s="14">
        <f t="shared" si="21"/>
        <v>0</v>
      </c>
      <c r="AO54" s="14">
        <f t="shared" si="22"/>
        <v>0</v>
      </c>
      <c r="AP54" s="14">
        <f t="shared" si="23"/>
        <v>0</v>
      </c>
      <c r="AQ54" s="14">
        <f t="shared" si="24"/>
        <v>0</v>
      </c>
      <c r="AR54" s="63">
        <f t="shared" si="25"/>
        <v>4.3813717318927385E-3</v>
      </c>
      <c r="AS54" s="5"/>
      <c r="AT54" s="3"/>
    </row>
    <row r="55" spans="1:46" x14ac:dyDescent="0.25">
      <c r="A55" s="1">
        <v>2006</v>
      </c>
      <c r="B55" s="9">
        <v>7.7</v>
      </c>
      <c r="C55" s="9">
        <v>-8.7003967956318373E-3</v>
      </c>
      <c r="D55" s="9">
        <v>2.1932704856948426E-3</v>
      </c>
      <c r="E55" s="9">
        <v>9.9779458531303877E-3</v>
      </c>
      <c r="F55" s="9">
        <v>4.4816780697394254E-3</v>
      </c>
      <c r="G55" s="9">
        <v>-2.1892886192206529E-2</v>
      </c>
      <c r="H55" s="9">
        <v>2.5225156466239795E-2</v>
      </c>
      <c r="I55" s="9">
        <v>1.5247210613109408E-2</v>
      </c>
      <c r="J55" s="9">
        <v>-0.72057631838579661</v>
      </c>
      <c r="K55" s="9">
        <v>-0.71335261019680829</v>
      </c>
      <c r="L55" s="9">
        <v>-0.7310547400160442</v>
      </c>
      <c r="M55" s="9">
        <v>-2.4925838008224233E-2</v>
      </c>
      <c r="N55" s="54">
        <v>7.21799065</v>
      </c>
      <c r="O55" s="5"/>
      <c r="P55" s="6">
        <v>2006</v>
      </c>
      <c r="Q55" s="9">
        <v>7.7166666666666703</v>
      </c>
      <c r="R55" s="9">
        <v>-8.7003967956318373E-3</v>
      </c>
      <c r="S55" s="9">
        <v>2.1932704856948426E-3</v>
      </c>
      <c r="T55" s="9">
        <v>9.9779458531303877E-3</v>
      </c>
      <c r="U55" s="9">
        <v>4.4816780697394254E-3</v>
      </c>
      <c r="V55" s="9">
        <v>-2.1892886192206529E-2</v>
      </c>
      <c r="W55" s="9">
        <v>2.5225156466239795E-2</v>
      </c>
      <c r="X55" s="9">
        <v>1.5247210613109408E-2</v>
      </c>
      <c r="Y55" s="9">
        <v>-0.72057631838579661</v>
      </c>
      <c r="Z55" s="9">
        <v>-0.71335261019680829</v>
      </c>
      <c r="AA55" s="9">
        <v>-0.7310547400160442</v>
      </c>
      <c r="AB55" s="9">
        <v>-2.4925838008224233E-2</v>
      </c>
      <c r="AC55" s="61">
        <v>7.2030873399999997</v>
      </c>
      <c r="AE55" s="6">
        <v>2006</v>
      </c>
      <c r="AF55" s="14">
        <f t="shared" si="13"/>
        <v>-2.1645021645026181E-3</v>
      </c>
      <c r="AG55" s="14">
        <f t="shared" si="14"/>
        <v>0</v>
      </c>
      <c r="AH55" s="14">
        <f t="shared" si="15"/>
        <v>0</v>
      </c>
      <c r="AI55" s="14">
        <f t="shared" si="16"/>
        <v>0</v>
      </c>
      <c r="AJ55" s="14">
        <f t="shared" si="17"/>
        <v>0</v>
      </c>
      <c r="AK55" s="14">
        <f t="shared" si="18"/>
        <v>0</v>
      </c>
      <c r="AL55" s="14">
        <f t="shared" si="19"/>
        <v>0</v>
      </c>
      <c r="AM55" s="14">
        <f t="shared" si="20"/>
        <v>0</v>
      </c>
      <c r="AN55" s="14">
        <f t="shared" si="21"/>
        <v>0</v>
      </c>
      <c r="AO55" s="14">
        <f t="shared" si="22"/>
        <v>0</v>
      </c>
      <c r="AP55" s="14">
        <f t="shared" si="23"/>
        <v>0</v>
      </c>
      <c r="AQ55" s="14">
        <f t="shared" si="24"/>
        <v>0</v>
      </c>
      <c r="AR55" s="63">
        <f t="shared" si="25"/>
        <v>2.0647449855037184E-3</v>
      </c>
      <c r="AS55" s="5"/>
      <c r="AT55" s="3"/>
    </row>
    <row r="56" spans="1:46" x14ac:dyDescent="0.25">
      <c r="A56" s="1">
        <v>2007</v>
      </c>
      <c r="B56" s="9">
        <v>6.9</v>
      </c>
      <c r="C56" s="9">
        <v>7.8958727142328655E-3</v>
      </c>
      <c r="D56" s="9">
        <v>-1.3518780322235191E-2</v>
      </c>
      <c r="E56" s="9">
        <v>5.7135680737023797E-3</v>
      </c>
      <c r="F56" s="9">
        <v>2.1932704856948426E-3</v>
      </c>
      <c r="G56" s="9">
        <v>9.9779458531303877E-3</v>
      </c>
      <c r="H56" s="9">
        <v>3.0938724539942175E-2</v>
      </c>
      <c r="I56" s="9">
        <v>2.5225156466239795E-2</v>
      </c>
      <c r="J56" s="9">
        <v>-0.74405714538911749</v>
      </c>
      <c r="K56" s="9">
        <v>-0.72057631838579661</v>
      </c>
      <c r="L56" s="9">
        <v>-0.71335261019680829</v>
      </c>
      <c r="M56" s="9">
        <v>-1.6257118814332561E-2</v>
      </c>
      <c r="N56" s="54">
        <v>6.9981381000000011</v>
      </c>
      <c r="O56" s="5"/>
      <c r="P56" s="6">
        <v>2007</v>
      </c>
      <c r="Q56" s="9">
        <v>6.8666666666666698</v>
      </c>
      <c r="R56" s="9">
        <v>7.8958727142328655E-3</v>
      </c>
      <c r="S56" s="9">
        <v>-1.3518780322235191E-2</v>
      </c>
      <c r="T56" s="9">
        <v>5.7135680737023797E-3</v>
      </c>
      <c r="U56" s="9">
        <v>2.1932704856948426E-3</v>
      </c>
      <c r="V56" s="9">
        <v>9.9779458531303877E-3</v>
      </c>
      <c r="W56" s="9">
        <v>3.0938724539942175E-2</v>
      </c>
      <c r="X56" s="9">
        <v>2.5225156466239795E-2</v>
      </c>
      <c r="Y56" s="9">
        <v>-0.74405714538911749</v>
      </c>
      <c r="Z56" s="9">
        <v>-0.72057631838579661</v>
      </c>
      <c r="AA56" s="9">
        <v>-0.71335261019680829</v>
      </c>
      <c r="AB56" s="9">
        <v>-1.6257118814332561E-2</v>
      </c>
      <c r="AC56" s="61">
        <v>6.9913466399999997</v>
      </c>
      <c r="AE56" s="6">
        <v>2007</v>
      </c>
      <c r="AF56" s="14">
        <f t="shared" si="13"/>
        <v>4.8309178743957317E-3</v>
      </c>
      <c r="AG56" s="14">
        <f t="shared" si="14"/>
        <v>0</v>
      </c>
      <c r="AH56" s="14">
        <f t="shared" si="15"/>
        <v>0</v>
      </c>
      <c r="AI56" s="14">
        <f t="shared" si="16"/>
        <v>0</v>
      </c>
      <c r="AJ56" s="14">
        <f t="shared" si="17"/>
        <v>0</v>
      </c>
      <c r="AK56" s="14">
        <f t="shared" si="18"/>
        <v>0</v>
      </c>
      <c r="AL56" s="14">
        <f t="shared" si="19"/>
        <v>0</v>
      </c>
      <c r="AM56" s="14">
        <f t="shared" si="20"/>
        <v>0</v>
      </c>
      <c r="AN56" s="14">
        <f t="shared" si="21"/>
        <v>0</v>
      </c>
      <c r="AO56" s="14">
        <f t="shared" si="22"/>
        <v>0</v>
      </c>
      <c r="AP56" s="14">
        <f t="shared" si="23"/>
        <v>0</v>
      </c>
      <c r="AQ56" s="14">
        <f t="shared" si="24"/>
        <v>0</v>
      </c>
      <c r="AR56" s="63">
        <f t="shared" si="25"/>
        <v>9.7046670170761759E-4</v>
      </c>
      <c r="AS56" s="5"/>
      <c r="AT56" s="3"/>
    </row>
    <row r="57" spans="1:46" x14ac:dyDescent="0.25">
      <c r="A57" s="1">
        <v>2008</v>
      </c>
      <c r="B57" s="9">
        <v>6.4</v>
      </c>
      <c r="C57" s="9">
        <v>7.0346789276203303E-3</v>
      </c>
      <c r="D57" s="9">
        <v>1.2888915731077644E-2</v>
      </c>
      <c r="E57" s="9">
        <v>-5.3212117723753005E-2</v>
      </c>
      <c r="F57" s="9">
        <v>-1.3518780322235191E-2</v>
      </c>
      <c r="G57" s="9">
        <v>5.7135680737023797E-3</v>
      </c>
      <c r="H57" s="9">
        <v>-2.227339318381083E-2</v>
      </c>
      <c r="I57" s="9">
        <v>3.0938724539942175E-2</v>
      </c>
      <c r="J57" s="9">
        <v>-0.70755543233184848</v>
      </c>
      <c r="K57" s="9">
        <v>-0.74405714538911749</v>
      </c>
      <c r="L57" s="9">
        <v>-0.72057631838579661</v>
      </c>
      <c r="M57" s="9">
        <v>5.9982540060589895E-2</v>
      </c>
      <c r="N57" s="54">
        <v>6.8411635999999998</v>
      </c>
      <c r="O57" s="5"/>
      <c r="P57" s="6">
        <v>2008</v>
      </c>
      <c r="Q57" s="9">
        <v>6.3666666666666698</v>
      </c>
      <c r="R57" s="9">
        <v>7.0346789276203303E-3</v>
      </c>
      <c r="S57" s="9">
        <v>1.2888915731077644E-2</v>
      </c>
      <c r="T57" s="9">
        <v>-5.3212117723753005E-2</v>
      </c>
      <c r="U57" s="9">
        <v>-1.3518780322235191E-2</v>
      </c>
      <c r="V57" s="9">
        <v>5.7135680737023797E-3</v>
      </c>
      <c r="W57" s="9">
        <v>-2.227339318381083E-2</v>
      </c>
      <c r="X57" s="9">
        <v>3.0938724539942175E-2</v>
      </c>
      <c r="Y57" s="9">
        <v>-0.70755543233184848</v>
      </c>
      <c r="Z57" s="9">
        <v>-0.74405714538911749</v>
      </c>
      <c r="AA57" s="9">
        <v>-0.72057631838579661</v>
      </c>
      <c r="AB57" s="9">
        <v>5.9982540060589895E-2</v>
      </c>
      <c r="AC57" s="61">
        <v>6.8477936699999997</v>
      </c>
      <c r="AE57" s="6">
        <v>2008</v>
      </c>
      <c r="AF57" s="14">
        <f t="shared" si="13"/>
        <v>5.2083333333328985E-3</v>
      </c>
      <c r="AG57" s="14">
        <f t="shared" si="14"/>
        <v>0</v>
      </c>
      <c r="AH57" s="14">
        <f t="shared" si="15"/>
        <v>0</v>
      </c>
      <c r="AI57" s="14">
        <f t="shared" si="16"/>
        <v>0</v>
      </c>
      <c r="AJ57" s="14">
        <f t="shared" si="17"/>
        <v>0</v>
      </c>
      <c r="AK57" s="14">
        <f t="shared" si="18"/>
        <v>0</v>
      </c>
      <c r="AL57" s="14">
        <f t="shared" si="19"/>
        <v>0</v>
      </c>
      <c r="AM57" s="14">
        <f t="shared" si="20"/>
        <v>0</v>
      </c>
      <c r="AN57" s="14">
        <f t="shared" si="21"/>
        <v>0</v>
      </c>
      <c r="AO57" s="14">
        <f t="shared" si="22"/>
        <v>0</v>
      </c>
      <c r="AP57" s="14">
        <f t="shared" si="23"/>
        <v>0</v>
      </c>
      <c r="AQ57" s="14">
        <f t="shared" si="24"/>
        <v>0</v>
      </c>
      <c r="AR57" s="63">
        <f t="shared" si="25"/>
        <v>-9.6914361176802329E-4</v>
      </c>
      <c r="AS57" s="5"/>
      <c r="AT57" s="3"/>
    </row>
    <row r="58" spans="1:46" x14ac:dyDescent="0.25">
      <c r="A58" s="1">
        <v>2009</v>
      </c>
      <c r="B58" s="9">
        <v>8.1999999999999993</v>
      </c>
      <c r="C58" s="9">
        <v>-2.0464971289535949E-2</v>
      </c>
      <c r="D58" s="9">
        <v>-5.8098290725820956E-3</v>
      </c>
      <c r="E58" s="9">
        <v>-3.8699939100717895E-2</v>
      </c>
      <c r="F58" s="9">
        <v>1.2888915731077644E-2</v>
      </c>
      <c r="G58" s="9">
        <v>-5.3212117723753005E-2</v>
      </c>
      <c r="H58" s="9">
        <v>-6.0973332284528725E-2</v>
      </c>
      <c r="I58" s="9">
        <v>-2.227339318381083E-2</v>
      </c>
      <c r="J58" s="9">
        <v>-0.6434062923793582</v>
      </c>
      <c r="K58" s="9">
        <v>-0.70755543233184848</v>
      </c>
      <c r="L58" s="9">
        <v>-0.74405714538911749</v>
      </c>
      <c r="M58" s="9">
        <v>2.7647426895221261E-2</v>
      </c>
      <c r="N58" s="54">
        <v>7.0696209100000003</v>
      </c>
      <c r="O58" s="5"/>
      <c r="P58" s="6">
        <v>2009</v>
      </c>
      <c r="Q58" s="9">
        <v>8.2416666666666707</v>
      </c>
      <c r="R58" s="9">
        <v>-2.0464971289535949E-2</v>
      </c>
      <c r="S58" s="9">
        <v>-5.8098290725820956E-3</v>
      </c>
      <c r="T58" s="9">
        <v>-3.8699939100717895E-2</v>
      </c>
      <c r="U58" s="9">
        <v>1.2888915731077644E-2</v>
      </c>
      <c r="V58" s="9">
        <v>-5.3212117723753005E-2</v>
      </c>
      <c r="W58" s="9">
        <v>-6.0973332284528725E-2</v>
      </c>
      <c r="X58" s="9">
        <v>-2.227339318381083E-2</v>
      </c>
      <c r="Y58" s="9">
        <v>-0.6434062923793582</v>
      </c>
      <c r="Z58" s="9">
        <v>-0.70755543233184848</v>
      </c>
      <c r="AA58" s="9">
        <v>-0.74405714538911749</v>
      </c>
      <c r="AB58" s="9">
        <v>2.7647426895221261E-2</v>
      </c>
      <c r="AC58" s="61">
        <v>7.0958684500000002</v>
      </c>
      <c r="AE58" s="6">
        <v>2009</v>
      </c>
      <c r="AF58" s="14">
        <f t="shared" si="13"/>
        <v>-5.0813008130087085E-3</v>
      </c>
      <c r="AG58" s="14">
        <f t="shared" si="14"/>
        <v>0</v>
      </c>
      <c r="AH58" s="14">
        <f t="shared" si="15"/>
        <v>0</v>
      </c>
      <c r="AI58" s="14">
        <f t="shared" si="16"/>
        <v>0</v>
      </c>
      <c r="AJ58" s="14">
        <f t="shared" si="17"/>
        <v>0</v>
      </c>
      <c r="AK58" s="14">
        <f t="shared" si="18"/>
        <v>0</v>
      </c>
      <c r="AL58" s="14">
        <f t="shared" si="19"/>
        <v>0</v>
      </c>
      <c r="AM58" s="14">
        <f t="shared" si="20"/>
        <v>0</v>
      </c>
      <c r="AN58" s="14">
        <f t="shared" si="21"/>
        <v>0</v>
      </c>
      <c r="AO58" s="14">
        <f t="shared" si="22"/>
        <v>0</v>
      </c>
      <c r="AP58" s="14">
        <f t="shared" si="23"/>
        <v>0</v>
      </c>
      <c r="AQ58" s="14">
        <f t="shared" si="24"/>
        <v>0</v>
      </c>
      <c r="AR58" s="63">
        <f t="shared" si="25"/>
        <v>-3.712722412438372E-3</v>
      </c>
      <c r="AS58" s="5"/>
      <c r="AT58" s="3"/>
    </row>
    <row r="59" spans="1:46" x14ac:dyDescent="0.25">
      <c r="A59" s="1">
        <v>2010</v>
      </c>
      <c r="B59" s="9">
        <v>8.4</v>
      </c>
      <c r="C59" s="9">
        <v>-5.4411526501201291E-3</v>
      </c>
      <c r="D59" s="9">
        <v>1.6955155099504404E-2</v>
      </c>
      <c r="E59" s="9">
        <v>9.5006107415590124E-2</v>
      </c>
      <c r="F59" s="9">
        <v>-5.8098290725820956E-3</v>
      </c>
      <c r="G59" s="9">
        <v>-3.8699939100717895E-2</v>
      </c>
      <c r="H59" s="9">
        <v>3.4032775131061399E-2</v>
      </c>
      <c r="I59" s="9">
        <v>-6.0973332284528725E-2</v>
      </c>
      <c r="J59" s="9">
        <v>-0.66345741374239386</v>
      </c>
      <c r="K59" s="9">
        <v>-0.6434062923793582</v>
      </c>
      <c r="L59" s="9">
        <v>-0.70755543233184848</v>
      </c>
      <c r="M59" s="9">
        <v>-8.4200261315525937E-2</v>
      </c>
      <c r="N59" s="54">
        <v>7.0888445000000004</v>
      </c>
      <c r="O59" s="5"/>
      <c r="P59" s="6">
        <v>2010</v>
      </c>
      <c r="Q59" s="9">
        <v>8.3833333333333293</v>
      </c>
      <c r="R59" s="9">
        <v>-5.4411526501201291E-3</v>
      </c>
      <c r="S59" s="9">
        <v>1.6955155099504404E-2</v>
      </c>
      <c r="T59" s="9">
        <v>9.5006107415590124E-2</v>
      </c>
      <c r="U59" s="9">
        <v>-5.8098290725820956E-3</v>
      </c>
      <c r="V59" s="9">
        <v>-3.8699939100717895E-2</v>
      </c>
      <c r="W59" s="9">
        <v>3.4032775131061399E-2</v>
      </c>
      <c r="X59" s="9">
        <v>-6.0973332284528725E-2</v>
      </c>
      <c r="Y59" s="9">
        <v>-0.66345741374239386</v>
      </c>
      <c r="Z59" s="9">
        <v>-0.6434062923793582</v>
      </c>
      <c r="AA59" s="9">
        <v>-0.70755543233184848</v>
      </c>
      <c r="AB59" s="9">
        <v>-8.4200261315525937E-2</v>
      </c>
      <c r="AC59" s="61">
        <v>7.1077040699999996</v>
      </c>
      <c r="AE59" s="6">
        <v>2010</v>
      </c>
      <c r="AF59" s="14">
        <f t="shared" si="13"/>
        <v>1.9841269841275057E-3</v>
      </c>
      <c r="AG59" s="14">
        <f t="shared" si="14"/>
        <v>0</v>
      </c>
      <c r="AH59" s="14">
        <f t="shared" si="15"/>
        <v>0</v>
      </c>
      <c r="AI59" s="14">
        <f t="shared" si="16"/>
        <v>0</v>
      </c>
      <c r="AJ59" s="14">
        <f t="shared" si="17"/>
        <v>0</v>
      </c>
      <c r="AK59" s="14">
        <f t="shared" si="18"/>
        <v>0</v>
      </c>
      <c r="AL59" s="14">
        <f t="shared" si="19"/>
        <v>0</v>
      </c>
      <c r="AM59" s="14">
        <f t="shared" si="20"/>
        <v>0</v>
      </c>
      <c r="AN59" s="14">
        <f t="shared" si="21"/>
        <v>0</v>
      </c>
      <c r="AO59" s="14">
        <f t="shared" si="22"/>
        <v>0</v>
      </c>
      <c r="AP59" s="14">
        <f t="shared" si="23"/>
        <v>0</v>
      </c>
      <c r="AQ59" s="14">
        <f t="shared" si="24"/>
        <v>0</v>
      </c>
      <c r="AR59" s="63">
        <f t="shared" si="25"/>
        <v>-2.6604575682255631E-3</v>
      </c>
      <c r="AS59" s="5"/>
      <c r="AT59" s="3"/>
    </row>
    <row r="60" spans="1:46" x14ac:dyDescent="0.25">
      <c r="A60" s="1">
        <v>2011</v>
      </c>
      <c r="B60" s="9">
        <v>7.8</v>
      </c>
      <c r="C60" s="9">
        <v>1.6594786048752308E-2</v>
      </c>
      <c r="D60" s="9">
        <v>-1.2862930272431461E-2</v>
      </c>
      <c r="E60" s="9">
        <v>-1.7520761218700054E-2</v>
      </c>
      <c r="F60" s="9">
        <v>1.6955155099504404E-2</v>
      </c>
      <c r="G60" s="9">
        <v>9.5006107415590124E-2</v>
      </c>
      <c r="H60" s="9">
        <v>1.6512013912361345E-2</v>
      </c>
      <c r="I60" s="9">
        <v>3.4032775131061399E-2</v>
      </c>
      <c r="J60" s="9">
        <v>-0.67635395936493403</v>
      </c>
      <c r="K60" s="9">
        <v>-0.66345741374239386</v>
      </c>
      <c r="L60" s="9">
        <v>-0.6434062923793582</v>
      </c>
      <c r="M60" s="9">
        <v>7.1545757404954946E-3</v>
      </c>
      <c r="N60" s="54">
        <v>7.0471851299999999</v>
      </c>
      <c r="O60" s="5"/>
      <c r="P60" s="6">
        <v>2011</v>
      </c>
      <c r="Q60" s="9">
        <v>7.7750000000000004</v>
      </c>
      <c r="R60" s="9">
        <v>1.6594786048752308E-2</v>
      </c>
      <c r="S60" s="9">
        <v>-1.2862930272431461E-2</v>
      </c>
      <c r="T60" s="16">
        <v>-1.7520761218700099E-2</v>
      </c>
      <c r="U60" s="9">
        <v>1.6955155099504404E-2</v>
      </c>
      <c r="V60" s="9">
        <v>9.5006107415590124E-2</v>
      </c>
      <c r="W60" s="9">
        <v>1.6512013912361345E-2</v>
      </c>
      <c r="X60" s="9">
        <v>3.4032775131061399E-2</v>
      </c>
      <c r="Y60" s="9">
        <v>-0.67635395936493403</v>
      </c>
      <c r="Z60" s="9">
        <v>-0.66345741374239386</v>
      </c>
      <c r="AA60" s="9">
        <v>-0.6434062923793582</v>
      </c>
      <c r="AB60" s="9">
        <v>7.1545757404954946E-3</v>
      </c>
      <c r="AC60" s="61">
        <v>7.0552058400000002</v>
      </c>
      <c r="AE60" s="6">
        <v>2011</v>
      </c>
      <c r="AF60" s="14">
        <f t="shared" si="13"/>
        <v>3.2051282051281369E-3</v>
      </c>
      <c r="AG60" s="14">
        <f t="shared" si="14"/>
        <v>0</v>
      </c>
      <c r="AH60" s="14">
        <f t="shared" si="15"/>
        <v>0</v>
      </c>
      <c r="AI60" s="14">
        <f t="shared" si="16"/>
        <v>-2.5742494753742996E-15</v>
      </c>
      <c r="AJ60" s="14">
        <f t="shared" si="17"/>
        <v>0</v>
      </c>
      <c r="AK60" s="14">
        <f t="shared" si="18"/>
        <v>0</v>
      </c>
      <c r="AL60" s="14">
        <f t="shared" si="19"/>
        <v>0</v>
      </c>
      <c r="AM60" s="14">
        <f t="shared" si="20"/>
        <v>0</v>
      </c>
      <c r="AN60" s="14">
        <f t="shared" si="21"/>
        <v>0</v>
      </c>
      <c r="AO60" s="14">
        <f t="shared" si="22"/>
        <v>0</v>
      </c>
      <c r="AP60" s="14">
        <f t="shared" si="23"/>
        <v>0</v>
      </c>
      <c r="AQ60" s="14">
        <f t="shared" si="24"/>
        <v>0</v>
      </c>
      <c r="AR60" s="63">
        <f t="shared" si="25"/>
        <v>-1.1381437910373533E-3</v>
      </c>
      <c r="AS60" s="5"/>
      <c r="AT60" s="3"/>
    </row>
    <row r="61" spans="1:46" x14ac:dyDescent="0.25">
      <c r="A61" s="1">
        <v>2012</v>
      </c>
      <c r="B61" s="9">
        <v>7.7</v>
      </c>
      <c r="C61" s="9">
        <v>-1.0310678443492538E-3</v>
      </c>
      <c r="D61" s="9">
        <v>1.1773445375529157E-4</v>
      </c>
      <c r="E61" s="9">
        <v>-2.0437855845113928E-2</v>
      </c>
      <c r="F61" s="9">
        <v>-1.2862930272431461E-2</v>
      </c>
      <c r="G61" s="9">
        <v>-1.7520761218700054E-2</v>
      </c>
      <c r="H61" s="9">
        <v>-3.9258419327525803E-3</v>
      </c>
      <c r="I61" s="9">
        <v>1.6512013912361345E-2</v>
      </c>
      <c r="J61" s="9">
        <v>-0.66680442549677121</v>
      </c>
      <c r="K61" s="9">
        <v>-0.67635395936493403</v>
      </c>
      <c r="L61" s="9">
        <v>-0.66345741374239386</v>
      </c>
      <c r="M61" s="9">
        <v>2.2446079490702986E-2</v>
      </c>
      <c r="N61" s="54">
        <v>7.1195974499999997</v>
      </c>
      <c r="O61" s="5"/>
      <c r="P61" s="6">
        <v>2012</v>
      </c>
      <c r="Q61" s="9">
        <v>7.6914498141263943</v>
      </c>
      <c r="R61" s="9">
        <v>7.9999999999999984E-3</v>
      </c>
      <c r="S61" s="9">
        <v>-2.1156479560625607E-3</v>
      </c>
      <c r="T61" s="25">
        <v>-2.145670878279371E-2</v>
      </c>
      <c r="U61" s="9">
        <v>-1.2862930272431461E-2</v>
      </c>
      <c r="V61" s="9">
        <v>-1.7520761218700054E-2</v>
      </c>
      <c r="W61" s="17">
        <v>-3.9258419327525829E-3</v>
      </c>
      <c r="X61" s="9">
        <v>1.6512013912361345E-2</v>
      </c>
      <c r="Y61" s="9">
        <v>-0.66680442549677121</v>
      </c>
      <c r="Z61" s="9">
        <v>-0.67635395936493403</v>
      </c>
      <c r="AA61" s="9">
        <v>-0.66345741374239386</v>
      </c>
      <c r="AB61" s="9">
        <v>2.2446079490702986E-2</v>
      </c>
      <c r="AC61" s="61">
        <v>7.1014780399999999</v>
      </c>
      <c r="AE61" s="6">
        <v>2012</v>
      </c>
      <c r="AF61" s="14">
        <f t="shared" si="13"/>
        <v>1.1104137498189478E-3</v>
      </c>
      <c r="AG61" s="14">
        <f t="shared" si="14"/>
        <v>8.7589462651209953</v>
      </c>
      <c r="AH61" s="14">
        <f t="shared" si="15"/>
        <v>18.969658741186226</v>
      </c>
      <c r="AI61" s="14">
        <f t="shared" si="16"/>
        <v>-4.9851263527889038E-2</v>
      </c>
      <c r="AJ61" s="14">
        <f t="shared" si="17"/>
        <v>0</v>
      </c>
      <c r="AK61" s="14">
        <f t="shared" si="18"/>
        <v>0</v>
      </c>
      <c r="AL61" s="14">
        <f t="shared" si="19"/>
        <v>-6.6280947081860078E-16</v>
      </c>
      <c r="AM61" s="14">
        <f t="shared" si="20"/>
        <v>0</v>
      </c>
      <c r="AN61" s="14">
        <f t="shared" si="21"/>
        <v>0</v>
      </c>
      <c r="AO61" s="14">
        <f t="shared" si="22"/>
        <v>0</v>
      </c>
      <c r="AP61" s="14">
        <f t="shared" si="23"/>
        <v>0</v>
      </c>
      <c r="AQ61" s="14">
        <f t="shared" si="24"/>
        <v>0</v>
      </c>
      <c r="AR61" s="63">
        <f t="shared" si="25"/>
        <v>2.5450048443398615E-3</v>
      </c>
      <c r="AS61" s="5"/>
      <c r="AT61" s="3"/>
    </row>
    <row r="62" spans="1:46" x14ac:dyDescent="0.25">
      <c r="A62" s="1">
        <v>2013</v>
      </c>
      <c r="B62" s="9">
        <v>7.9999999999999991</v>
      </c>
      <c r="C62" s="9">
        <v>-5.0361953642386048E-4</v>
      </c>
      <c r="D62" s="9">
        <v>-3.5737253281467041E-3</v>
      </c>
      <c r="E62" s="9">
        <v>9.2533086577677448E-3</v>
      </c>
      <c r="F62" s="9">
        <v>1.1773445375529157E-4</v>
      </c>
      <c r="G62" s="9">
        <v>-2.0437855845113928E-2</v>
      </c>
      <c r="H62" s="9">
        <v>5.3274667250151619E-3</v>
      </c>
      <c r="I62" s="9">
        <v>-3.9258419327525829E-3</v>
      </c>
      <c r="J62" s="9">
        <v>-0.65990292369563031</v>
      </c>
      <c r="K62" s="9">
        <v>-0.66680442549677121</v>
      </c>
      <c r="L62" s="9">
        <v>-0.67635395936493403</v>
      </c>
      <c r="M62" s="9">
        <v>-2.6480320670219104E-3</v>
      </c>
      <c r="N62" s="54">
        <v>7.2582463200000005</v>
      </c>
      <c r="O62" s="5"/>
      <c r="P62" s="6">
        <v>2013</v>
      </c>
      <c r="Q62" s="9">
        <v>8.2125603864734309</v>
      </c>
      <c r="R62" s="9">
        <v>-1.1000000000000001E-2</v>
      </c>
      <c r="S62" s="9">
        <v>2.2504939432251847E-2</v>
      </c>
      <c r="T62" s="25">
        <v>1.4302238550492063E-2</v>
      </c>
      <c r="U62" s="9">
        <v>-2.1156479560625607E-3</v>
      </c>
      <c r="V62" s="9">
        <v>-2.145670878279371E-2</v>
      </c>
      <c r="W62" s="17">
        <v>5.3274667250151619E-3</v>
      </c>
      <c r="X62" s="9">
        <v>-3.9258419327525829E-3</v>
      </c>
      <c r="Y62" s="9">
        <v>-0.65990292369563031</v>
      </c>
      <c r="Z62" s="9">
        <v>-0.66680442549677121</v>
      </c>
      <c r="AA62" s="9">
        <v>-0.67635395936493403</v>
      </c>
      <c r="AB62" s="9">
        <v>-2.6480320670219104E-3</v>
      </c>
      <c r="AC62" s="61">
        <v>7.2320714700000002</v>
      </c>
      <c r="AE62" s="6">
        <v>2013</v>
      </c>
      <c r="AF62" s="14">
        <f t="shared" si="13"/>
        <v>-2.6570048309178976E-2</v>
      </c>
      <c r="AG62" s="14">
        <f t="shared" si="14"/>
        <v>-20.841885003329356</v>
      </c>
      <c r="AH62" s="14">
        <f t="shared" si="15"/>
        <v>7.2973332771275592</v>
      </c>
      <c r="AI62" s="14">
        <f t="shared" si="16"/>
        <v>-0.5456350889674435</v>
      </c>
      <c r="AJ62" s="14">
        <f t="shared" si="17"/>
        <v>18.969658741186226</v>
      </c>
      <c r="AK62" s="14">
        <f t="shared" si="18"/>
        <v>-4.9851263527889038E-2</v>
      </c>
      <c r="AL62" s="14">
        <f t="shared" si="19"/>
        <v>0</v>
      </c>
      <c r="AM62" s="14">
        <f t="shared" si="20"/>
        <v>0</v>
      </c>
      <c r="AN62" s="14">
        <f t="shared" si="21"/>
        <v>0</v>
      </c>
      <c r="AO62" s="14">
        <f t="shared" si="22"/>
        <v>0</v>
      </c>
      <c r="AP62" s="14">
        <f t="shared" si="23"/>
        <v>0</v>
      </c>
      <c r="AQ62" s="14">
        <f t="shared" si="24"/>
        <v>0</v>
      </c>
      <c r="AR62" s="63">
        <f t="shared" si="25"/>
        <v>3.6062223360863155E-3</v>
      </c>
      <c r="AS62" s="5"/>
      <c r="AT62" s="3"/>
    </row>
    <row r="63" spans="1:46" x14ac:dyDescent="0.25">
      <c r="A63" s="1">
        <v>2014</v>
      </c>
      <c r="B63" s="9">
        <v>7.8999999999999995</v>
      </c>
      <c r="C63" s="9">
        <v>1.0922197713016946E-3</v>
      </c>
      <c r="D63" s="9">
        <v>-3.27889519922131E-4</v>
      </c>
      <c r="E63" s="9">
        <v>4.3477998232230863E-3</v>
      </c>
      <c r="F63" s="9">
        <v>-3.5737253281467041E-3</v>
      </c>
      <c r="G63" s="9">
        <v>9.2533086577677448E-3</v>
      </c>
      <c r="H63" s="9">
        <v>9.6752665482382483E-3</v>
      </c>
      <c r="I63" s="9">
        <v>5.3274667250151619E-3</v>
      </c>
      <c r="J63" s="9">
        <v>-0.65494878812132862</v>
      </c>
      <c r="K63" s="9">
        <v>-0.65990292369563031</v>
      </c>
      <c r="L63" s="9">
        <v>-0.66680442549677121</v>
      </c>
      <c r="M63" s="9">
        <v>-1.94736622683922E-3</v>
      </c>
      <c r="N63" s="54">
        <v>7.3226307899999998</v>
      </c>
      <c r="O63" s="5"/>
      <c r="P63" s="6">
        <v>2014</v>
      </c>
      <c r="Q63" s="9">
        <v>8.0669144981412639</v>
      </c>
      <c r="R63" s="9">
        <v>1.0000000000000009E-3</v>
      </c>
      <c r="S63" s="9">
        <v>-4.3276178994355874E-4</v>
      </c>
      <c r="T63" s="25">
        <v>5.0970257307805245E-3</v>
      </c>
      <c r="U63" s="9">
        <v>2.2504939432251847E-2</v>
      </c>
      <c r="V63" s="9">
        <v>1.4302238550492063E-2</v>
      </c>
      <c r="W63" s="25">
        <v>9.6752665482382483E-3</v>
      </c>
      <c r="X63" s="9">
        <v>5.3274667250151619E-3</v>
      </c>
      <c r="Y63" s="9">
        <v>-0.65494878812132862</v>
      </c>
      <c r="Z63" s="9">
        <v>-0.65990292369563031</v>
      </c>
      <c r="AA63" s="9">
        <v>-0.66680442549677121</v>
      </c>
      <c r="AB63" s="9">
        <v>-1.94736622683922E-3</v>
      </c>
      <c r="AC63" s="61">
        <v>7.2463910900000004</v>
      </c>
      <c r="AE63" s="6">
        <v>2014</v>
      </c>
      <c r="AF63" s="14">
        <f t="shared" si="13"/>
        <v>-2.112841748623601E-2</v>
      </c>
      <c r="AG63" s="14">
        <f t="shared" si="14"/>
        <v>8.4433347321471064E-2</v>
      </c>
      <c r="AH63" s="14">
        <f t="shared" si="15"/>
        <v>-0.31984026219054934</v>
      </c>
      <c r="AI63" s="14">
        <f t="shared" si="16"/>
        <v>-0.17232299968263631</v>
      </c>
      <c r="AJ63" s="14">
        <f t="shared" si="17"/>
        <v>7.2973332771275592</v>
      </c>
      <c r="AK63" s="14">
        <f t="shared" si="18"/>
        <v>-0.5456350889674435</v>
      </c>
      <c r="AL63" s="14">
        <f t="shared" si="19"/>
        <v>0</v>
      </c>
      <c r="AM63" s="14">
        <f t="shared" si="20"/>
        <v>0</v>
      </c>
      <c r="AN63" s="14">
        <f t="shared" si="21"/>
        <v>0</v>
      </c>
      <c r="AO63" s="14">
        <f t="shared" si="22"/>
        <v>0</v>
      </c>
      <c r="AP63" s="14">
        <f t="shared" si="23"/>
        <v>0</v>
      </c>
      <c r="AQ63" s="14">
        <f t="shared" si="24"/>
        <v>0</v>
      </c>
      <c r="AR63" s="63">
        <f t="shared" si="25"/>
        <v>1.0411517688986129E-2</v>
      </c>
      <c r="AS63" s="5"/>
      <c r="AT63" s="3"/>
    </row>
    <row r="64" spans="1:46" x14ac:dyDescent="0.25">
      <c r="A64" s="1">
        <v>2015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54">
        <v>7.3548230249999982</v>
      </c>
      <c r="O64" s="5"/>
      <c r="P64" s="6">
        <v>2015</v>
      </c>
      <c r="Q64" s="28">
        <v>7.848944835246205</v>
      </c>
      <c r="R64" s="28">
        <v>0</v>
      </c>
      <c r="S64" s="28">
        <v>-2.1945231739006754E-3</v>
      </c>
      <c r="T64" s="66">
        <v>-4.7125233605171957E-4</v>
      </c>
      <c r="U64" s="28">
        <v>-4.3276178994355874E-4</v>
      </c>
      <c r="V64" s="28">
        <v>5.0970257307805245E-3</v>
      </c>
      <c r="W64" s="66">
        <v>9.6752665482382483E-3</v>
      </c>
      <c r="X64" s="66">
        <v>5.3274667250151619E-3</v>
      </c>
      <c r="Y64" s="66">
        <v>-0.65494878812132862</v>
      </c>
      <c r="Z64" s="30">
        <v>-0.65990292369563031</v>
      </c>
      <c r="AA64" s="30">
        <v>-0.66680442549677121</v>
      </c>
      <c r="AB64" s="30">
        <v>-1.94736622683922E-3</v>
      </c>
      <c r="AC64" s="29">
        <v>7.2446359400000002</v>
      </c>
      <c r="AE64" s="6">
        <v>2015</v>
      </c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63">
        <f t="shared" si="25"/>
        <v>1.4981609295758411E-2</v>
      </c>
      <c r="AS64" s="5"/>
      <c r="AT64" s="3"/>
    </row>
    <row r="65" spans="1:46" x14ac:dyDescent="0.25">
      <c r="A65" s="31">
        <v>2016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55">
        <v>7.3709191424999982</v>
      </c>
      <c r="O65" s="32"/>
      <c r="P65" s="33">
        <v>2016</v>
      </c>
      <c r="Q65" s="26"/>
      <c r="R65" s="26"/>
      <c r="S65" s="26"/>
      <c r="T65" s="33"/>
      <c r="U65" s="33"/>
      <c r="V65" s="33"/>
      <c r="W65" s="33"/>
      <c r="X65" s="33"/>
      <c r="Y65" s="33"/>
      <c r="Z65" s="33"/>
      <c r="AA65" s="33"/>
      <c r="AB65" s="33"/>
      <c r="AC65" s="27">
        <f>AC64+0.5*(AC64-AC63)</f>
        <v>7.2437583649999997</v>
      </c>
      <c r="AD65" s="32"/>
      <c r="AE65" s="33">
        <v>2016</v>
      </c>
      <c r="AF65" s="33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64">
        <f t="shared" si="25"/>
        <v>1.7251685311103462E-2</v>
      </c>
      <c r="AS65" s="5"/>
      <c r="AT65" s="3"/>
    </row>
    <row r="66" spans="1:46" ht="15.75" thickBot="1" x14ac:dyDescent="0.3">
      <c r="A66" s="36">
        <v>2017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56">
        <v>7.3789672012499992</v>
      </c>
      <c r="O66" s="38"/>
      <c r="P66" s="39">
        <v>2017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62">
        <f t="shared" ref="AC66" si="26">AC65+0.5*(AC65-AC64)</f>
        <v>7.2433195774999994</v>
      </c>
      <c r="AD66" s="38"/>
      <c r="AE66" s="39">
        <v>2017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65">
        <f t="shared" si="25"/>
        <v>1.8383009444332667E-2</v>
      </c>
      <c r="AS66" s="38"/>
      <c r="AT66" s="3"/>
    </row>
    <row r="67" spans="1:46" ht="15.75" thickTop="1" x14ac:dyDescent="0.25">
      <c r="O67" s="10"/>
      <c r="T67" s="9"/>
      <c r="U67" s="9"/>
      <c r="V67" s="9"/>
      <c r="W67" s="9"/>
      <c r="X67" s="9"/>
      <c r="Y67" s="9"/>
      <c r="Z67" s="9"/>
      <c r="AA67" s="9"/>
      <c r="AB67" s="9"/>
      <c r="AD67" s="3"/>
    </row>
    <row r="68" spans="1:46" ht="30" x14ac:dyDescent="0.25">
      <c r="A68" t="s">
        <v>78</v>
      </c>
      <c r="E68" s="7" t="s">
        <v>87</v>
      </c>
      <c r="F68" s="7" t="s">
        <v>88</v>
      </c>
      <c r="G68" s="7" t="s">
        <v>89</v>
      </c>
      <c r="H68" s="7" t="s">
        <v>90</v>
      </c>
      <c r="K68" s="7" t="s">
        <v>91</v>
      </c>
      <c r="L68" s="7" t="s">
        <v>92</v>
      </c>
      <c r="M68" s="8" t="s">
        <v>93</v>
      </c>
      <c r="O68" s="10"/>
      <c r="T68" s="7" t="s">
        <v>94</v>
      </c>
      <c r="U68" s="7" t="s">
        <v>95</v>
      </c>
      <c r="V68" s="7" t="s">
        <v>96</v>
      </c>
      <c r="W68" s="7" t="s">
        <v>97</v>
      </c>
      <c r="Z68" s="7" t="s">
        <v>98</v>
      </c>
      <c r="AA68" s="7" t="s">
        <v>99</v>
      </c>
      <c r="AB68" s="8" t="s">
        <v>100</v>
      </c>
      <c r="AD68" s="3"/>
      <c r="AF68" s="15"/>
    </row>
    <row r="69" spans="1:46" x14ac:dyDescent="0.25">
      <c r="O69" s="10"/>
      <c r="T69" s="16"/>
      <c r="AD69" s="3"/>
    </row>
    <row r="70" spans="1:46" x14ac:dyDescent="0.25">
      <c r="A70" t="s">
        <v>79</v>
      </c>
      <c r="T70" s="16"/>
      <c r="AD70" s="3"/>
    </row>
    <row r="71" spans="1:46" x14ac:dyDescent="0.25">
      <c r="T71" s="16"/>
      <c r="AD71" s="3"/>
    </row>
    <row r="72" spans="1:46" x14ac:dyDescent="0.25">
      <c r="B72" s="1" t="s">
        <v>80</v>
      </c>
      <c r="T72" s="16"/>
      <c r="AD72" s="3"/>
    </row>
    <row r="73" spans="1:46" x14ac:dyDescent="0.25">
      <c r="T73" s="16"/>
      <c r="AD73" s="3"/>
    </row>
    <row r="74" spans="1:46" x14ac:dyDescent="0.25">
      <c r="B74" s="15" t="s">
        <v>75</v>
      </c>
      <c r="AD74" s="3"/>
    </row>
    <row r="75" spans="1:46" x14ac:dyDescent="0.25">
      <c r="AD75" s="3"/>
    </row>
    <row r="76" spans="1:46" x14ac:dyDescent="0.25">
      <c r="AD76" s="3"/>
    </row>
    <row r="77" spans="1:46" x14ac:dyDescent="0.25">
      <c r="AD77" s="3"/>
    </row>
    <row r="78" spans="1:46" x14ac:dyDescent="0.25">
      <c r="AD78" s="3"/>
    </row>
    <row r="79" spans="1:46" x14ac:dyDescent="0.25">
      <c r="AD79" s="3"/>
    </row>
    <row r="80" spans="1:46" x14ac:dyDescent="0.25">
      <c r="AD80" s="3"/>
    </row>
    <row r="81" spans="30:30" x14ac:dyDescent="0.25">
      <c r="AD81" s="3"/>
    </row>
    <row r="82" spans="30:30" x14ac:dyDescent="0.25">
      <c r="AD82" s="3"/>
    </row>
    <row r="83" spans="30:30" x14ac:dyDescent="0.25">
      <c r="AD83" s="3"/>
    </row>
    <row r="84" spans="30:30" x14ac:dyDescent="0.25">
      <c r="AD84" s="3"/>
    </row>
    <row r="85" spans="30:30" x14ac:dyDescent="0.25">
      <c r="AD85" s="3"/>
    </row>
    <row r="86" spans="30:30" x14ac:dyDescent="0.25">
      <c r="AD86" s="3"/>
    </row>
    <row r="87" spans="30:30" x14ac:dyDescent="0.25">
      <c r="AD87" s="3"/>
    </row>
    <row r="88" spans="30:30" x14ac:dyDescent="0.25">
      <c r="AD88" s="3"/>
    </row>
    <row r="89" spans="30:30" x14ac:dyDescent="0.25">
      <c r="AD89" s="3"/>
    </row>
    <row r="90" spans="30:30" x14ac:dyDescent="0.25">
      <c r="AD90" s="3"/>
    </row>
    <row r="91" spans="30:30" x14ac:dyDescent="0.25">
      <c r="AD91" s="3"/>
    </row>
    <row r="92" spans="30:30" x14ac:dyDescent="0.25">
      <c r="AD92" s="3"/>
    </row>
    <row r="93" spans="30:30" x14ac:dyDescent="0.25">
      <c r="AD93" s="3"/>
    </row>
    <row r="94" spans="30:30" x14ac:dyDescent="0.25">
      <c r="AD94" s="3"/>
    </row>
    <row r="95" spans="30:30" x14ac:dyDescent="0.25">
      <c r="AD95" s="3"/>
    </row>
    <row r="96" spans="30:30" x14ac:dyDescent="0.25">
      <c r="AD96" s="3"/>
    </row>
    <row r="97" spans="30:30" x14ac:dyDescent="0.25">
      <c r="AD97" s="3"/>
    </row>
    <row r="98" spans="30:30" x14ac:dyDescent="0.25">
      <c r="AD98" s="3"/>
    </row>
    <row r="99" spans="30:30" x14ac:dyDescent="0.25">
      <c r="AD99" s="3"/>
    </row>
    <row r="100" spans="30:30" x14ac:dyDescent="0.25">
      <c r="AD100" s="3"/>
    </row>
    <row r="101" spans="30:30" x14ac:dyDescent="0.25">
      <c r="AD101" s="3"/>
    </row>
    <row r="102" spans="30:30" x14ac:dyDescent="0.25">
      <c r="AD102" s="3"/>
    </row>
    <row r="103" spans="30:30" x14ac:dyDescent="0.25">
      <c r="AD103" s="3"/>
    </row>
    <row r="104" spans="30:30" x14ac:dyDescent="0.25">
      <c r="AD104" s="3"/>
    </row>
    <row r="105" spans="30:30" x14ac:dyDescent="0.25">
      <c r="AD105" s="3"/>
    </row>
    <row r="106" spans="30:30" x14ac:dyDescent="0.25">
      <c r="AD106" s="3"/>
    </row>
    <row r="107" spans="30:30" x14ac:dyDescent="0.25">
      <c r="AD107" s="3"/>
    </row>
    <row r="108" spans="30:30" x14ac:dyDescent="0.25">
      <c r="AD108" s="3"/>
    </row>
    <row r="109" spans="30:30" x14ac:dyDescent="0.25">
      <c r="AD109" s="3"/>
    </row>
    <row r="110" spans="30:30" x14ac:dyDescent="0.25">
      <c r="AD110" s="3"/>
    </row>
    <row r="111" spans="30:30" x14ac:dyDescent="0.25">
      <c r="AD111" s="3"/>
    </row>
    <row r="112" spans="30:30" x14ac:dyDescent="0.25">
      <c r="AD112" s="3"/>
    </row>
    <row r="113" spans="30:30" x14ac:dyDescent="0.25">
      <c r="AD113" s="3"/>
    </row>
    <row r="114" spans="30:30" x14ac:dyDescent="0.25">
      <c r="AD114" s="3"/>
    </row>
    <row r="115" spans="30:30" x14ac:dyDescent="0.25">
      <c r="AD115" s="3"/>
    </row>
    <row r="116" spans="30:30" x14ac:dyDescent="0.25">
      <c r="AD116" s="3"/>
    </row>
    <row r="117" spans="30:30" x14ac:dyDescent="0.25">
      <c r="AD117" s="3"/>
    </row>
    <row r="118" spans="30:30" x14ac:dyDescent="0.25">
      <c r="AD118" s="3"/>
    </row>
    <row r="119" spans="30:30" x14ac:dyDescent="0.25">
      <c r="AD119" s="3"/>
    </row>
    <row r="120" spans="30:30" x14ac:dyDescent="0.25">
      <c r="AD120" s="3"/>
    </row>
    <row r="121" spans="30:30" x14ac:dyDescent="0.25">
      <c r="AD121" s="3"/>
    </row>
    <row r="122" spans="30:30" x14ac:dyDescent="0.25">
      <c r="AD122" s="3"/>
    </row>
    <row r="123" spans="30:30" x14ac:dyDescent="0.25">
      <c r="AD123" s="3"/>
    </row>
    <row r="124" spans="30:30" x14ac:dyDescent="0.25">
      <c r="AD124" s="3"/>
    </row>
    <row r="125" spans="30:30" x14ac:dyDescent="0.25">
      <c r="AD125" s="3"/>
    </row>
    <row r="126" spans="30:30" x14ac:dyDescent="0.25">
      <c r="AD126" s="3"/>
    </row>
    <row r="127" spans="30:30" x14ac:dyDescent="0.25">
      <c r="AD127" s="3"/>
    </row>
    <row r="128" spans="30:30" x14ac:dyDescent="0.25">
      <c r="AD128" s="3"/>
    </row>
    <row r="129" spans="30:30" x14ac:dyDescent="0.25">
      <c r="AD129" s="3"/>
    </row>
    <row r="130" spans="30:30" x14ac:dyDescent="0.25">
      <c r="AD130" s="3"/>
    </row>
    <row r="131" spans="30:30" x14ac:dyDescent="0.25">
      <c r="AD131" s="3"/>
    </row>
    <row r="132" spans="30:30" x14ac:dyDescent="0.25">
      <c r="AD132" s="3"/>
    </row>
    <row r="133" spans="30:30" x14ac:dyDescent="0.25">
      <c r="AD133" s="3"/>
    </row>
    <row r="134" spans="30:30" x14ac:dyDescent="0.25">
      <c r="AD134" s="3"/>
    </row>
    <row r="135" spans="30:30" x14ac:dyDescent="0.25">
      <c r="AD135" s="3"/>
    </row>
    <row r="136" spans="30:30" x14ac:dyDescent="0.25">
      <c r="AD136" s="3"/>
    </row>
    <row r="137" spans="30:30" x14ac:dyDescent="0.25">
      <c r="AD137" s="3"/>
    </row>
    <row r="138" spans="30:30" x14ac:dyDescent="0.25">
      <c r="AD138" s="3"/>
    </row>
    <row r="139" spans="30:30" x14ac:dyDescent="0.25">
      <c r="AD139" s="3"/>
    </row>
    <row r="140" spans="30:30" x14ac:dyDescent="0.25">
      <c r="AD140" s="3"/>
    </row>
    <row r="141" spans="30:30" x14ac:dyDescent="0.25">
      <c r="AD141" s="3"/>
    </row>
    <row r="142" spans="30:30" x14ac:dyDescent="0.25">
      <c r="AD142" s="3"/>
    </row>
    <row r="143" spans="30:30" x14ac:dyDescent="0.25">
      <c r="AD143" s="3"/>
    </row>
    <row r="144" spans="30:30" x14ac:dyDescent="0.25">
      <c r="AD144" s="3"/>
    </row>
    <row r="145" spans="30:30" x14ac:dyDescent="0.25">
      <c r="AD145" s="3"/>
    </row>
    <row r="146" spans="30:30" x14ac:dyDescent="0.25">
      <c r="AD146" s="3"/>
    </row>
    <row r="147" spans="30:30" x14ac:dyDescent="0.25">
      <c r="AD147" s="3"/>
    </row>
    <row r="148" spans="30:30" x14ac:dyDescent="0.25">
      <c r="AD148" s="3"/>
    </row>
    <row r="149" spans="30:30" x14ac:dyDescent="0.25">
      <c r="AD149" s="3"/>
    </row>
    <row r="150" spans="30:30" x14ac:dyDescent="0.25">
      <c r="AD150" s="3"/>
    </row>
    <row r="151" spans="30:30" x14ac:dyDescent="0.25">
      <c r="AD151" s="3"/>
    </row>
    <row r="152" spans="30:30" x14ac:dyDescent="0.25">
      <c r="AD152" s="3"/>
    </row>
    <row r="153" spans="30:30" x14ac:dyDescent="0.25">
      <c r="AD153" s="3"/>
    </row>
    <row r="154" spans="30:30" x14ac:dyDescent="0.25">
      <c r="AD154" s="3"/>
    </row>
    <row r="155" spans="30:30" x14ac:dyDescent="0.25">
      <c r="AD155" s="3"/>
    </row>
    <row r="156" spans="30:30" x14ac:dyDescent="0.25">
      <c r="AD156" s="3"/>
    </row>
    <row r="157" spans="30:30" x14ac:dyDescent="0.25">
      <c r="AD157" s="3"/>
    </row>
    <row r="158" spans="30:30" x14ac:dyDescent="0.25">
      <c r="AD158" s="3"/>
    </row>
    <row r="159" spans="30:30" x14ac:dyDescent="0.25">
      <c r="AD159" s="3"/>
    </row>
    <row r="160" spans="30:30" x14ac:dyDescent="0.25">
      <c r="AD160" s="3"/>
    </row>
    <row r="161" spans="30:30" x14ac:dyDescent="0.25">
      <c r="AD161" s="3"/>
    </row>
    <row r="162" spans="30:30" x14ac:dyDescent="0.25">
      <c r="AD162" s="3"/>
    </row>
    <row r="163" spans="30:30" x14ac:dyDescent="0.25">
      <c r="AD163" s="3"/>
    </row>
    <row r="164" spans="30:30" x14ac:dyDescent="0.25">
      <c r="AD164" s="3"/>
    </row>
    <row r="165" spans="30:30" x14ac:dyDescent="0.25">
      <c r="AD165" s="3"/>
    </row>
    <row r="166" spans="30:30" x14ac:dyDescent="0.25">
      <c r="AD166" s="3"/>
    </row>
    <row r="167" spans="30:30" x14ac:dyDescent="0.25">
      <c r="AD167" s="3"/>
    </row>
    <row r="168" spans="30:30" x14ac:dyDescent="0.25">
      <c r="AD168" s="3"/>
    </row>
    <row r="169" spans="30:30" x14ac:dyDescent="0.25">
      <c r="AD169" s="3"/>
    </row>
    <row r="170" spans="30:30" x14ac:dyDescent="0.25">
      <c r="AD170" s="3"/>
    </row>
    <row r="171" spans="30:30" x14ac:dyDescent="0.25">
      <c r="AD171" s="3"/>
    </row>
    <row r="172" spans="30:30" x14ac:dyDescent="0.25">
      <c r="AD172" s="3"/>
    </row>
    <row r="173" spans="30:30" x14ac:dyDescent="0.25">
      <c r="AD173" s="3"/>
    </row>
    <row r="174" spans="30:30" x14ac:dyDescent="0.25">
      <c r="AD174" s="3"/>
    </row>
    <row r="175" spans="30:30" x14ac:dyDescent="0.25">
      <c r="AD175" s="3"/>
    </row>
    <row r="176" spans="30:30" x14ac:dyDescent="0.25">
      <c r="AD176" s="3"/>
    </row>
    <row r="177" spans="30:30" x14ac:dyDescent="0.25">
      <c r="AD177" s="3"/>
    </row>
    <row r="178" spans="30:30" x14ac:dyDescent="0.25">
      <c r="AD178" s="3"/>
    </row>
    <row r="179" spans="30:30" x14ac:dyDescent="0.25">
      <c r="AD179" s="3"/>
    </row>
    <row r="180" spans="30:30" x14ac:dyDescent="0.25">
      <c r="AD180" s="3"/>
    </row>
    <row r="181" spans="30:30" x14ac:dyDescent="0.25">
      <c r="AD181" s="3"/>
    </row>
    <row r="182" spans="30:30" x14ac:dyDescent="0.25">
      <c r="AD182" s="3"/>
    </row>
    <row r="183" spans="30:30" x14ac:dyDescent="0.25">
      <c r="AD183" s="3"/>
    </row>
    <row r="184" spans="30:30" x14ac:dyDescent="0.25">
      <c r="AD184" s="3"/>
    </row>
    <row r="185" spans="30:30" x14ac:dyDescent="0.25">
      <c r="AD185" s="3"/>
    </row>
    <row r="186" spans="30:30" x14ac:dyDescent="0.25">
      <c r="AD186" s="3"/>
    </row>
    <row r="187" spans="30:30" x14ac:dyDescent="0.25">
      <c r="AD187" s="3"/>
    </row>
    <row r="188" spans="30:30" x14ac:dyDescent="0.25">
      <c r="AD188" s="3"/>
    </row>
    <row r="189" spans="30:30" x14ac:dyDescent="0.25">
      <c r="AD189" s="3"/>
    </row>
    <row r="190" spans="30:30" x14ac:dyDescent="0.25">
      <c r="AD190" s="3"/>
    </row>
    <row r="191" spans="30:30" x14ac:dyDescent="0.25">
      <c r="AD191" s="3"/>
    </row>
    <row r="192" spans="30:30" x14ac:dyDescent="0.25">
      <c r="AD192" s="3"/>
    </row>
    <row r="193" spans="30:30" x14ac:dyDescent="0.25">
      <c r="AD193" s="3"/>
    </row>
    <row r="194" spans="30:30" x14ac:dyDescent="0.25">
      <c r="AD194" s="3"/>
    </row>
    <row r="195" spans="30:30" x14ac:dyDescent="0.25">
      <c r="AD195" s="3"/>
    </row>
    <row r="196" spans="30:30" x14ac:dyDescent="0.25">
      <c r="AD196" s="3"/>
    </row>
    <row r="197" spans="30:30" x14ac:dyDescent="0.25">
      <c r="AD197" s="3"/>
    </row>
    <row r="198" spans="30:30" x14ac:dyDescent="0.25">
      <c r="AD198" s="3"/>
    </row>
    <row r="199" spans="30:30" x14ac:dyDescent="0.25">
      <c r="AD199" s="3"/>
    </row>
    <row r="200" spans="30:30" x14ac:dyDescent="0.25">
      <c r="AD200" s="3"/>
    </row>
    <row r="201" spans="30:30" x14ac:dyDescent="0.25">
      <c r="AD201" s="3"/>
    </row>
    <row r="202" spans="30:30" x14ac:dyDescent="0.25">
      <c r="AD202" s="3"/>
    </row>
    <row r="203" spans="30:30" x14ac:dyDescent="0.25">
      <c r="AD203" s="3"/>
    </row>
    <row r="204" spans="30:30" x14ac:dyDescent="0.25">
      <c r="AD204" s="3"/>
    </row>
    <row r="205" spans="30:30" x14ac:dyDescent="0.25">
      <c r="AD205" s="3"/>
    </row>
    <row r="206" spans="30:30" x14ac:dyDescent="0.25">
      <c r="AD206" s="3"/>
    </row>
    <row r="207" spans="30:30" x14ac:dyDescent="0.25">
      <c r="AD207" s="3"/>
    </row>
    <row r="208" spans="30:30" x14ac:dyDescent="0.25">
      <c r="AD208" s="3"/>
    </row>
    <row r="209" spans="30:30" x14ac:dyDescent="0.25">
      <c r="AD209" s="3"/>
    </row>
    <row r="210" spans="30:30" x14ac:dyDescent="0.25">
      <c r="AD210" s="3"/>
    </row>
    <row r="211" spans="30:30" x14ac:dyDescent="0.25">
      <c r="AD211" s="3"/>
    </row>
    <row r="212" spans="30:30" x14ac:dyDescent="0.25">
      <c r="AD212" s="3"/>
    </row>
    <row r="213" spans="30:30" x14ac:dyDescent="0.25">
      <c r="AD213" s="3"/>
    </row>
    <row r="214" spans="30:30" x14ac:dyDescent="0.25">
      <c r="AD214" s="3"/>
    </row>
    <row r="215" spans="30:30" x14ac:dyDescent="0.25">
      <c r="AD215" s="3"/>
    </row>
    <row r="216" spans="30:30" x14ac:dyDescent="0.25">
      <c r="AD216" s="3"/>
    </row>
    <row r="217" spans="30:30" x14ac:dyDescent="0.25">
      <c r="AD217" s="3"/>
    </row>
    <row r="218" spans="30:30" x14ac:dyDescent="0.25">
      <c r="AD218" s="3"/>
    </row>
    <row r="219" spans="30:30" x14ac:dyDescent="0.25">
      <c r="AD219" s="3"/>
    </row>
    <row r="220" spans="30:30" x14ac:dyDescent="0.25">
      <c r="AD220" s="3"/>
    </row>
    <row r="221" spans="30:30" x14ac:dyDescent="0.25">
      <c r="AD221" s="3"/>
    </row>
    <row r="222" spans="30:30" x14ac:dyDescent="0.25">
      <c r="AD222" s="3"/>
    </row>
    <row r="223" spans="30:30" x14ac:dyDescent="0.25">
      <c r="AD223" s="3"/>
    </row>
    <row r="224" spans="30:30" x14ac:dyDescent="0.25">
      <c r="AD224" s="3"/>
    </row>
    <row r="225" spans="30:30" x14ac:dyDescent="0.25">
      <c r="AD225" s="3"/>
    </row>
    <row r="226" spans="30:30" x14ac:dyDescent="0.25">
      <c r="AD226" s="3"/>
    </row>
    <row r="227" spans="30:30" x14ac:dyDescent="0.25">
      <c r="AD227" s="3"/>
    </row>
    <row r="228" spans="30:30" x14ac:dyDescent="0.25">
      <c r="AD228" s="3"/>
    </row>
    <row r="229" spans="30:30" x14ac:dyDescent="0.25">
      <c r="AD229" s="3"/>
    </row>
    <row r="230" spans="30:30" x14ac:dyDescent="0.25">
      <c r="AD230" s="3"/>
    </row>
    <row r="231" spans="30:30" x14ac:dyDescent="0.25">
      <c r="AD231" s="3"/>
    </row>
    <row r="232" spans="30:30" x14ac:dyDescent="0.25">
      <c r="AD232" s="3"/>
    </row>
    <row r="233" spans="30:30" x14ac:dyDescent="0.25">
      <c r="AD233" s="3"/>
    </row>
    <row r="234" spans="30:30" x14ac:dyDescent="0.25">
      <c r="AD234" s="3"/>
    </row>
    <row r="235" spans="30:30" x14ac:dyDescent="0.25">
      <c r="AD235" s="3"/>
    </row>
    <row r="236" spans="30:30" x14ac:dyDescent="0.25">
      <c r="AD236" s="3"/>
    </row>
    <row r="237" spans="30:30" x14ac:dyDescent="0.25">
      <c r="AD237" s="3"/>
    </row>
    <row r="238" spans="30:30" x14ac:dyDescent="0.25">
      <c r="AD238" s="3"/>
    </row>
    <row r="239" spans="30:30" x14ac:dyDescent="0.25">
      <c r="AD239" s="3"/>
    </row>
    <row r="240" spans="30:30" x14ac:dyDescent="0.25">
      <c r="AD240" s="3"/>
    </row>
    <row r="241" spans="30:30" x14ac:dyDescent="0.25">
      <c r="AD241" s="3"/>
    </row>
    <row r="242" spans="30:30" x14ac:dyDescent="0.25">
      <c r="AD242" s="3"/>
    </row>
    <row r="243" spans="30:30" x14ac:dyDescent="0.25">
      <c r="AD243" s="3"/>
    </row>
    <row r="244" spans="30:30" x14ac:dyDescent="0.25">
      <c r="AD244" s="3"/>
    </row>
    <row r="245" spans="30:30" x14ac:dyDescent="0.25">
      <c r="AD245" s="3"/>
    </row>
    <row r="246" spans="30:30" x14ac:dyDescent="0.25">
      <c r="AD246" s="3"/>
    </row>
    <row r="247" spans="30:30" x14ac:dyDescent="0.25">
      <c r="AD247" s="3"/>
    </row>
    <row r="248" spans="30:30" x14ac:dyDescent="0.25">
      <c r="AD248" s="3"/>
    </row>
    <row r="249" spans="30:30" x14ac:dyDescent="0.25">
      <c r="AD249" s="3"/>
    </row>
    <row r="250" spans="30:30" x14ac:dyDescent="0.25">
      <c r="AD250" s="3"/>
    </row>
    <row r="251" spans="30:30" x14ac:dyDescent="0.25">
      <c r="AD251" s="3"/>
    </row>
    <row r="252" spans="30:30" x14ac:dyDescent="0.25">
      <c r="AD252" s="3"/>
    </row>
    <row r="253" spans="30:30" x14ac:dyDescent="0.25">
      <c r="AD253" s="3"/>
    </row>
    <row r="254" spans="30:30" x14ac:dyDescent="0.25">
      <c r="AD254" s="3"/>
    </row>
    <row r="255" spans="30:30" x14ac:dyDescent="0.25">
      <c r="AD255" s="3"/>
    </row>
    <row r="256" spans="30:30" x14ac:dyDescent="0.25">
      <c r="AD256" s="3"/>
    </row>
    <row r="257" spans="30:30" x14ac:dyDescent="0.25">
      <c r="AD257" s="3"/>
    </row>
    <row r="258" spans="30:30" x14ac:dyDescent="0.25">
      <c r="AD258" s="3"/>
    </row>
    <row r="259" spans="30:30" x14ac:dyDescent="0.25">
      <c r="AD259" s="3"/>
    </row>
    <row r="260" spans="30:30" x14ac:dyDescent="0.25">
      <c r="AD260" s="3"/>
    </row>
    <row r="261" spans="30:30" x14ac:dyDescent="0.25">
      <c r="AD261" s="3"/>
    </row>
    <row r="262" spans="30:30" x14ac:dyDescent="0.25">
      <c r="AD262" s="3"/>
    </row>
    <row r="263" spans="30:30" x14ac:dyDescent="0.25">
      <c r="AD263" s="3"/>
    </row>
    <row r="264" spans="30:30" x14ac:dyDescent="0.25">
      <c r="AD264" s="3"/>
    </row>
    <row r="265" spans="30:30" x14ac:dyDescent="0.25">
      <c r="AD265" s="3"/>
    </row>
    <row r="266" spans="30:30" x14ac:dyDescent="0.25">
      <c r="AD266" s="3"/>
    </row>
    <row r="267" spans="30:30" x14ac:dyDescent="0.25">
      <c r="AD267" s="3"/>
    </row>
    <row r="268" spans="30:30" x14ac:dyDescent="0.25">
      <c r="AD268" s="3"/>
    </row>
    <row r="269" spans="30:30" x14ac:dyDescent="0.25">
      <c r="AD269" s="3"/>
    </row>
    <row r="270" spans="30:30" x14ac:dyDescent="0.25">
      <c r="AD270" s="3"/>
    </row>
    <row r="271" spans="30:30" x14ac:dyDescent="0.25">
      <c r="AD271" s="3"/>
    </row>
    <row r="272" spans="30:30" x14ac:dyDescent="0.25">
      <c r="AD272" s="3"/>
    </row>
    <row r="273" spans="30:30" x14ac:dyDescent="0.25">
      <c r="AD273" s="3"/>
    </row>
    <row r="274" spans="30:30" x14ac:dyDescent="0.25">
      <c r="AD274" s="3"/>
    </row>
    <row r="275" spans="30:30" x14ac:dyDescent="0.25">
      <c r="AD275" s="3"/>
    </row>
    <row r="276" spans="30:30" x14ac:dyDescent="0.25">
      <c r="AD276" s="3"/>
    </row>
    <row r="277" spans="30:30" x14ac:dyDescent="0.25">
      <c r="AD277" s="3"/>
    </row>
    <row r="278" spans="30:30" x14ac:dyDescent="0.25">
      <c r="AD278" s="3"/>
    </row>
    <row r="279" spans="30:30" x14ac:dyDescent="0.25">
      <c r="AD279" s="3"/>
    </row>
    <row r="280" spans="30:30" x14ac:dyDescent="0.25">
      <c r="AD280" s="3"/>
    </row>
    <row r="281" spans="30:30" x14ac:dyDescent="0.25">
      <c r="AD281" s="3"/>
    </row>
    <row r="282" spans="30:30" x14ac:dyDescent="0.25">
      <c r="AD282" s="3"/>
    </row>
    <row r="283" spans="30:30" x14ac:dyDescent="0.25">
      <c r="AD283" s="3"/>
    </row>
    <row r="284" spans="30:30" x14ac:dyDescent="0.25">
      <c r="AD284" s="3"/>
    </row>
    <row r="285" spans="30:30" x14ac:dyDescent="0.25">
      <c r="AD285" s="3"/>
    </row>
    <row r="286" spans="30:30" x14ac:dyDescent="0.25">
      <c r="AD286" s="3"/>
    </row>
    <row r="287" spans="30:30" x14ac:dyDescent="0.25">
      <c r="AD287" s="3"/>
    </row>
    <row r="288" spans="30:30" x14ac:dyDescent="0.25">
      <c r="AD288" s="3"/>
    </row>
    <row r="289" spans="30:30" x14ac:dyDescent="0.25">
      <c r="AD289" s="3"/>
    </row>
    <row r="290" spans="30:30" x14ac:dyDescent="0.25">
      <c r="AD290" s="3"/>
    </row>
    <row r="291" spans="30:30" x14ac:dyDescent="0.25">
      <c r="AD291" s="3"/>
    </row>
    <row r="292" spans="30:30" x14ac:dyDescent="0.25">
      <c r="AD292" s="3"/>
    </row>
    <row r="293" spans="30:30" x14ac:dyDescent="0.25">
      <c r="AD293" s="3"/>
    </row>
    <row r="294" spans="30:30" x14ac:dyDescent="0.25">
      <c r="AD294" s="3"/>
    </row>
    <row r="295" spans="30:30" x14ac:dyDescent="0.25">
      <c r="AD295" s="3"/>
    </row>
    <row r="296" spans="30:30" x14ac:dyDescent="0.25">
      <c r="AD296" s="3"/>
    </row>
    <row r="297" spans="30:30" x14ac:dyDescent="0.25">
      <c r="AD297" s="3"/>
    </row>
    <row r="298" spans="30:30" x14ac:dyDescent="0.25">
      <c r="AD298" s="3"/>
    </row>
    <row r="299" spans="30:30" x14ac:dyDescent="0.25">
      <c r="AD299" s="3"/>
    </row>
    <row r="300" spans="30:30" x14ac:dyDescent="0.25">
      <c r="AD300" s="3"/>
    </row>
    <row r="301" spans="30:30" x14ac:dyDescent="0.25">
      <c r="AD301" s="3"/>
    </row>
    <row r="302" spans="30:30" x14ac:dyDescent="0.25">
      <c r="AD302" s="3"/>
    </row>
    <row r="303" spans="30:30" x14ac:dyDescent="0.25">
      <c r="AD303" s="3"/>
    </row>
    <row r="304" spans="30:30" x14ac:dyDescent="0.25">
      <c r="AD304" s="3"/>
    </row>
    <row r="305" spans="30:30" x14ac:dyDescent="0.25">
      <c r="AD305" s="3"/>
    </row>
    <row r="306" spans="30:30" x14ac:dyDescent="0.25">
      <c r="AD306" s="3"/>
    </row>
    <row r="307" spans="30:30" x14ac:dyDescent="0.25">
      <c r="AD307" s="3"/>
    </row>
    <row r="308" spans="30:30" x14ac:dyDescent="0.25">
      <c r="AD308" s="3"/>
    </row>
    <row r="309" spans="30:30" x14ac:dyDescent="0.25">
      <c r="AD309" s="3"/>
    </row>
    <row r="310" spans="30:30" x14ac:dyDescent="0.25">
      <c r="AD310" s="3"/>
    </row>
    <row r="311" spans="30:30" x14ac:dyDescent="0.25">
      <c r="AD311" s="3"/>
    </row>
    <row r="312" spans="30:30" x14ac:dyDescent="0.25">
      <c r="AD312" s="3"/>
    </row>
    <row r="313" spans="30:30" x14ac:dyDescent="0.25">
      <c r="AD313" s="3"/>
    </row>
    <row r="314" spans="30:30" x14ac:dyDescent="0.25">
      <c r="AD314" s="3"/>
    </row>
    <row r="315" spans="30:30" x14ac:dyDescent="0.25">
      <c r="AD315" s="3"/>
    </row>
    <row r="316" spans="30:30" x14ac:dyDescent="0.25">
      <c r="AD316" s="3"/>
    </row>
    <row r="317" spans="30:30" x14ac:dyDescent="0.25">
      <c r="AD317" s="3"/>
    </row>
    <row r="318" spans="30:30" x14ac:dyDescent="0.25">
      <c r="AD318" s="3"/>
    </row>
    <row r="319" spans="30:30" x14ac:dyDescent="0.25">
      <c r="AD319" s="3"/>
    </row>
    <row r="320" spans="30:30" x14ac:dyDescent="0.25">
      <c r="AD320" s="3"/>
    </row>
    <row r="321" spans="30:30" x14ac:dyDescent="0.25">
      <c r="AD321" s="3"/>
    </row>
    <row r="322" spans="30:30" x14ac:dyDescent="0.25">
      <c r="AD322" s="3"/>
    </row>
    <row r="323" spans="30:30" x14ac:dyDescent="0.25">
      <c r="AD323" s="3"/>
    </row>
    <row r="324" spans="30:30" x14ac:dyDescent="0.25">
      <c r="AD324" s="3"/>
    </row>
    <row r="325" spans="30:30" x14ac:dyDescent="0.25">
      <c r="AD325" s="3"/>
    </row>
    <row r="326" spans="30:30" x14ac:dyDescent="0.25">
      <c r="AD326" s="3"/>
    </row>
    <row r="327" spans="30:30" x14ac:dyDescent="0.25">
      <c r="AD327" s="3"/>
    </row>
    <row r="328" spans="30:30" x14ac:dyDescent="0.25">
      <c r="AD328" s="3"/>
    </row>
    <row r="329" spans="30:30" x14ac:dyDescent="0.25">
      <c r="AD329" s="3"/>
    </row>
    <row r="330" spans="30:30" x14ac:dyDescent="0.25">
      <c r="AD330" s="3"/>
    </row>
    <row r="331" spans="30:30" x14ac:dyDescent="0.25">
      <c r="AD331" s="3"/>
    </row>
    <row r="332" spans="30:30" x14ac:dyDescent="0.25">
      <c r="AD332" s="3"/>
    </row>
    <row r="333" spans="30:30" x14ac:dyDescent="0.25">
      <c r="AD333" s="3"/>
    </row>
    <row r="334" spans="30:30" x14ac:dyDescent="0.25">
      <c r="AD334" s="3"/>
    </row>
    <row r="335" spans="30:30" x14ac:dyDescent="0.25">
      <c r="AD335" s="3"/>
    </row>
    <row r="336" spans="30:30" x14ac:dyDescent="0.25">
      <c r="AD336" s="3"/>
    </row>
    <row r="337" spans="30:30" x14ac:dyDescent="0.25">
      <c r="AD337" s="3"/>
    </row>
    <row r="338" spans="30:30" x14ac:dyDescent="0.25">
      <c r="AD338" s="3"/>
    </row>
    <row r="339" spans="30:30" x14ac:dyDescent="0.25">
      <c r="AD339" s="3"/>
    </row>
    <row r="340" spans="30:30" x14ac:dyDescent="0.25">
      <c r="AD340" s="3"/>
    </row>
    <row r="341" spans="30:30" x14ac:dyDescent="0.25">
      <c r="AD341" s="3"/>
    </row>
    <row r="342" spans="30:30" x14ac:dyDescent="0.25">
      <c r="AD342" s="3"/>
    </row>
    <row r="343" spans="30:30" x14ac:dyDescent="0.25">
      <c r="AD343" s="3"/>
    </row>
    <row r="344" spans="30:30" x14ac:dyDescent="0.25">
      <c r="AD344" s="3"/>
    </row>
    <row r="345" spans="30:30" x14ac:dyDescent="0.25">
      <c r="AD345" s="3"/>
    </row>
    <row r="346" spans="30:30" x14ac:dyDescent="0.25">
      <c r="AD346" s="3"/>
    </row>
    <row r="347" spans="30:30" x14ac:dyDescent="0.25">
      <c r="AD347" s="3"/>
    </row>
    <row r="348" spans="30:30" x14ac:dyDescent="0.25">
      <c r="AD348" s="3"/>
    </row>
    <row r="349" spans="30:30" x14ac:dyDescent="0.25">
      <c r="AD349" s="3"/>
    </row>
    <row r="350" spans="30:30" x14ac:dyDescent="0.25">
      <c r="AD350" s="3"/>
    </row>
    <row r="351" spans="30:30" x14ac:dyDescent="0.25">
      <c r="AD351" s="3"/>
    </row>
    <row r="352" spans="30:30" x14ac:dyDescent="0.25">
      <c r="AD352" s="3"/>
    </row>
    <row r="353" spans="30:30" x14ac:dyDescent="0.25">
      <c r="AD353" s="3"/>
    </row>
    <row r="354" spans="30:30" x14ac:dyDescent="0.25">
      <c r="AD354" s="3"/>
    </row>
    <row r="355" spans="30:30" x14ac:dyDescent="0.25">
      <c r="AD355" s="3"/>
    </row>
    <row r="356" spans="30:30" x14ac:dyDescent="0.25">
      <c r="AD356" s="3"/>
    </row>
    <row r="357" spans="30:30" x14ac:dyDescent="0.25">
      <c r="AD357" s="3"/>
    </row>
    <row r="358" spans="30:30" x14ac:dyDescent="0.25">
      <c r="AD358" s="3"/>
    </row>
    <row r="359" spans="30:30" x14ac:dyDescent="0.25">
      <c r="AD359" s="3"/>
    </row>
    <row r="360" spans="30:30" x14ac:dyDescent="0.25">
      <c r="AD360" s="3"/>
    </row>
    <row r="361" spans="30:30" x14ac:dyDescent="0.25">
      <c r="AD361" s="3"/>
    </row>
    <row r="362" spans="30:30" x14ac:dyDescent="0.25">
      <c r="AD362" s="3"/>
    </row>
    <row r="363" spans="30:30" x14ac:dyDescent="0.25">
      <c r="AD363" s="3"/>
    </row>
    <row r="364" spans="30:30" x14ac:dyDescent="0.25">
      <c r="AD364" s="3"/>
    </row>
    <row r="365" spans="30:30" x14ac:dyDescent="0.25">
      <c r="AD365" s="3"/>
    </row>
    <row r="366" spans="30:30" x14ac:dyDescent="0.25">
      <c r="AD366" s="3"/>
    </row>
    <row r="367" spans="30:30" x14ac:dyDescent="0.25">
      <c r="AD367" s="3"/>
    </row>
    <row r="368" spans="30:30" x14ac:dyDescent="0.25">
      <c r="AD368" s="3"/>
    </row>
    <row r="369" spans="30:30" x14ac:dyDescent="0.25">
      <c r="AD369" s="3"/>
    </row>
    <row r="370" spans="30:30" x14ac:dyDescent="0.25">
      <c r="AD370" s="3"/>
    </row>
    <row r="371" spans="30:30" x14ac:dyDescent="0.25">
      <c r="AD371" s="3"/>
    </row>
    <row r="372" spans="30:30" x14ac:dyDescent="0.25">
      <c r="AD372" s="3"/>
    </row>
    <row r="373" spans="30:30" x14ac:dyDescent="0.25">
      <c r="AD373" s="3"/>
    </row>
    <row r="374" spans="30:30" x14ac:dyDescent="0.25">
      <c r="AD374" s="3"/>
    </row>
    <row r="375" spans="30:30" x14ac:dyDescent="0.25">
      <c r="AD375" s="3"/>
    </row>
    <row r="376" spans="30:30" x14ac:dyDescent="0.25">
      <c r="AD376" s="3"/>
    </row>
    <row r="377" spans="30:30" x14ac:dyDescent="0.25">
      <c r="AD377" s="3"/>
    </row>
    <row r="378" spans="30:30" x14ac:dyDescent="0.25">
      <c r="AD378" s="3"/>
    </row>
    <row r="379" spans="30:30" x14ac:dyDescent="0.25">
      <c r="AD379" s="3"/>
    </row>
    <row r="380" spans="30:30" x14ac:dyDescent="0.25">
      <c r="AD380" s="3"/>
    </row>
    <row r="381" spans="30:30" x14ac:dyDescent="0.25">
      <c r="AD381" s="3"/>
    </row>
    <row r="382" spans="30:30" x14ac:dyDescent="0.25">
      <c r="AD382" s="3"/>
    </row>
    <row r="383" spans="30:30" x14ac:dyDescent="0.25">
      <c r="AD383" s="3"/>
    </row>
    <row r="384" spans="30:30" x14ac:dyDescent="0.25">
      <c r="AD384" s="3"/>
    </row>
    <row r="385" spans="30:30" x14ac:dyDescent="0.25">
      <c r="AD385" s="3"/>
    </row>
    <row r="386" spans="30:30" x14ac:dyDescent="0.25">
      <c r="AD386" s="3"/>
    </row>
    <row r="387" spans="30:30" x14ac:dyDescent="0.25">
      <c r="AD387" s="3"/>
    </row>
    <row r="388" spans="30:30" x14ac:dyDescent="0.25">
      <c r="AD388" s="3"/>
    </row>
    <row r="389" spans="30:30" x14ac:dyDescent="0.25">
      <c r="AD389" s="3"/>
    </row>
    <row r="390" spans="30:30" x14ac:dyDescent="0.25">
      <c r="AD390" s="3"/>
    </row>
    <row r="391" spans="30:30" x14ac:dyDescent="0.25">
      <c r="AD391" s="3"/>
    </row>
    <row r="392" spans="30:30" x14ac:dyDescent="0.25">
      <c r="AD392" s="3"/>
    </row>
    <row r="393" spans="30:30" x14ac:dyDescent="0.25">
      <c r="AD393" s="3"/>
    </row>
    <row r="394" spans="30:30" x14ac:dyDescent="0.25">
      <c r="AD394" s="3"/>
    </row>
    <row r="395" spans="30:30" x14ac:dyDescent="0.25">
      <c r="AD395" s="3"/>
    </row>
    <row r="396" spans="30:30" x14ac:dyDescent="0.25">
      <c r="AD396" s="3"/>
    </row>
    <row r="397" spans="30:30" x14ac:dyDescent="0.25">
      <c r="AD397" s="3"/>
    </row>
    <row r="398" spans="30:30" x14ac:dyDescent="0.25">
      <c r="AD398" s="3"/>
    </row>
    <row r="399" spans="30:30" x14ac:dyDescent="0.25">
      <c r="AD399" s="3"/>
    </row>
    <row r="400" spans="30:30" x14ac:dyDescent="0.25">
      <c r="AD400" s="3"/>
    </row>
    <row r="401" spans="30:30" x14ac:dyDescent="0.25">
      <c r="AD401" s="3"/>
    </row>
    <row r="402" spans="30:30" x14ac:dyDescent="0.25">
      <c r="AD402" s="3"/>
    </row>
    <row r="403" spans="30:30" x14ac:dyDescent="0.25">
      <c r="AD403" s="3"/>
    </row>
    <row r="404" spans="30:30" x14ac:dyDescent="0.25">
      <c r="AD404" s="3"/>
    </row>
    <row r="405" spans="30:30" x14ac:dyDescent="0.25">
      <c r="AD405" s="3"/>
    </row>
    <row r="406" spans="30:30" x14ac:dyDescent="0.25">
      <c r="AD406" s="3"/>
    </row>
    <row r="407" spans="30:30" x14ac:dyDescent="0.25">
      <c r="AD407" s="3"/>
    </row>
    <row r="408" spans="30:30" x14ac:dyDescent="0.25">
      <c r="AD408" s="3"/>
    </row>
    <row r="409" spans="30:30" x14ac:dyDescent="0.25">
      <c r="AD409" s="3"/>
    </row>
    <row r="410" spans="30:30" x14ac:dyDescent="0.25">
      <c r="AD410" s="3"/>
    </row>
    <row r="411" spans="30:30" x14ac:dyDescent="0.25">
      <c r="AD411" s="3"/>
    </row>
    <row r="412" spans="30:30" x14ac:dyDescent="0.25">
      <c r="AD412" s="3"/>
    </row>
    <row r="413" spans="30:30" x14ac:dyDescent="0.25">
      <c r="AD413" s="3"/>
    </row>
    <row r="414" spans="30:30" x14ac:dyDescent="0.25">
      <c r="AD414" s="3"/>
    </row>
    <row r="415" spans="30:30" x14ac:dyDescent="0.25">
      <c r="AD415" s="3"/>
    </row>
    <row r="416" spans="30:30" x14ac:dyDescent="0.25">
      <c r="AD416" s="3"/>
    </row>
    <row r="417" spans="30:30" x14ac:dyDescent="0.25">
      <c r="AD417" s="3"/>
    </row>
    <row r="418" spans="30:30" x14ac:dyDescent="0.25">
      <c r="AD418" s="3"/>
    </row>
    <row r="419" spans="30:30" x14ac:dyDescent="0.25">
      <c r="AD419" s="3"/>
    </row>
    <row r="420" spans="30:30" x14ac:dyDescent="0.25">
      <c r="AD420" s="3"/>
    </row>
    <row r="421" spans="30:30" x14ac:dyDescent="0.25">
      <c r="AD421" s="3"/>
    </row>
    <row r="422" spans="30:30" x14ac:dyDescent="0.25">
      <c r="AD422" s="3"/>
    </row>
    <row r="423" spans="30:30" x14ac:dyDescent="0.25">
      <c r="AD423" s="3"/>
    </row>
    <row r="424" spans="30:30" x14ac:dyDescent="0.25">
      <c r="AD424" s="3"/>
    </row>
    <row r="425" spans="30:30" x14ac:dyDescent="0.25">
      <c r="AD425" s="3"/>
    </row>
    <row r="426" spans="30:30" x14ac:dyDescent="0.25">
      <c r="AD426" s="3"/>
    </row>
    <row r="427" spans="30:30" x14ac:dyDescent="0.25">
      <c r="AD427" s="3"/>
    </row>
    <row r="428" spans="30:30" x14ac:dyDescent="0.25">
      <c r="AD428" s="3"/>
    </row>
    <row r="429" spans="30:30" x14ac:dyDescent="0.25">
      <c r="AD429" s="3"/>
    </row>
    <row r="430" spans="30:30" x14ac:dyDescent="0.25">
      <c r="AD430" s="3"/>
    </row>
    <row r="431" spans="30:30" x14ac:dyDescent="0.25">
      <c r="AD431" s="3"/>
    </row>
    <row r="432" spans="30:30" x14ac:dyDescent="0.25">
      <c r="AD432" s="3"/>
    </row>
    <row r="433" spans="30:30" x14ac:dyDescent="0.25">
      <c r="AD433" s="3"/>
    </row>
    <row r="434" spans="30:30" x14ac:dyDescent="0.25">
      <c r="AD434" s="3"/>
    </row>
    <row r="435" spans="30:30" x14ac:dyDescent="0.25">
      <c r="AD435" s="3"/>
    </row>
    <row r="436" spans="30:30" x14ac:dyDescent="0.25">
      <c r="AD436" s="3"/>
    </row>
    <row r="437" spans="30:30" x14ac:dyDescent="0.25">
      <c r="AD437" s="3"/>
    </row>
    <row r="438" spans="30:30" x14ac:dyDescent="0.25">
      <c r="AD438" s="3"/>
    </row>
    <row r="439" spans="30:30" x14ac:dyDescent="0.25">
      <c r="AD439" s="3"/>
    </row>
    <row r="440" spans="30:30" x14ac:dyDescent="0.25">
      <c r="AD440" s="3"/>
    </row>
    <row r="441" spans="30:30" x14ac:dyDescent="0.25">
      <c r="AD441" s="3"/>
    </row>
    <row r="442" spans="30:30" x14ac:dyDescent="0.25">
      <c r="AD442" s="3"/>
    </row>
    <row r="443" spans="30:30" x14ac:dyDescent="0.25">
      <c r="AD443" s="3"/>
    </row>
    <row r="444" spans="30:30" x14ac:dyDescent="0.25">
      <c r="AD444" s="3"/>
    </row>
    <row r="445" spans="30:30" x14ac:dyDescent="0.25">
      <c r="AD445" s="3"/>
    </row>
    <row r="446" spans="30:30" x14ac:dyDescent="0.25">
      <c r="AD446" s="3"/>
    </row>
    <row r="447" spans="30:30" x14ac:dyDescent="0.25">
      <c r="AD447" s="3"/>
    </row>
    <row r="448" spans="30:30" x14ac:dyDescent="0.25">
      <c r="AD448" s="3"/>
    </row>
    <row r="449" spans="30:30" x14ac:dyDescent="0.25">
      <c r="AD449" s="3"/>
    </row>
    <row r="450" spans="30:30" x14ac:dyDescent="0.25">
      <c r="AD450" s="3"/>
    </row>
    <row r="451" spans="30:30" x14ac:dyDescent="0.25">
      <c r="AD451" s="3"/>
    </row>
    <row r="452" spans="30:30" x14ac:dyDescent="0.25">
      <c r="AD452" s="3"/>
    </row>
    <row r="453" spans="30:30" x14ac:dyDescent="0.25">
      <c r="AD453" s="3"/>
    </row>
    <row r="454" spans="30:30" x14ac:dyDescent="0.25">
      <c r="AD454" s="3"/>
    </row>
    <row r="455" spans="30:30" x14ac:dyDescent="0.25">
      <c r="AD455" s="3"/>
    </row>
    <row r="456" spans="30:30" x14ac:dyDescent="0.25">
      <c r="AD456" s="3"/>
    </row>
    <row r="457" spans="30:30" x14ac:dyDescent="0.25">
      <c r="AD457" s="3"/>
    </row>
    <row r="458" spans="30:30" x14ac:dyDescent="0.25">
      <c r="AD458" s="3"/>
    </row>
    <row r="459" spans="30:30" x14ac:dyDescent="0.25">
      <c r="AD459" s="3"/>
    </row>
    <row r="460" spans="30:30" x14ac:dyDescent="0.25">
      <c r="AD460" s="3"/>
    </row>
    <row r="461" spans="30:30" x14ac:dyDescent="0.25">
      <c r="AD461" s="3"/>
    </row>
    <row r="462" spans="30:30" x14ac:dyDescent="0.25">
      <c r="AD462" s="3"/>
    </row>
    <row r="463" spans="30:30" x14ac:dyDescent="0.25">
      <c r="AD463" s="3"/>
    </row>
    <row r="464" spans="30:30" x14ac:dyDescent="0.25">
      <c r="AD464" s="3"/>
    </row>
    <row r="465" spans="30:30" x14ac:dyDescent="0.25">
      <c r="AD465" s="3"/>
    </row>
    <row r="466" spans="30:30" x14ac:dyDescent="0.25">
      <c r="AD466" s="3"/>
    </row>
    <row r="467" spans="30:30" x14ac:dyDescent="0.25">
      <c r="AD467" s="3"/>
    </row>
    <row r="468" spans="30:30" x14ac:dyDescent="0.25">
      <c r="AD468" s="3"/>
    </row>
    <row r="469" spans="30:30" x14ac:dyDescent="0.25">
      <c r="AD469" s="3"/>
    </row>
    <row r="470" spans="30:30" x14ac:dyDescent="0.25">
      <c r="AD470" s="3"/>
    </row>
    <row r="471" spans="30:30" x14ac:dyDescent="0.25">
      <c r="AD471" s="3"/>
    </row>
    <row r="472" spans="30:30" x14ac:dyDescent="0.25">
      <c r="AD472" s="3"/>
    </row>
    <row r="473" spans="30:30" x14ac:dyDescent="0.25">
      <c r="AD473" s="3"/>
    </row>
    <row r="474" spans="30:30" x14ac:dyDescent="0.25">
      <c r="AD474" s="3"/>
    </row>
    <row r="475" spans="30:30" x14ac:dyDescent="0.25">
      <c r="AD475" s="3"/>
    </row>
    <row r="476" spans="30:30" x14ac:dyDescent="0.25">
      <c r="AD476" s="3"/>
    </row>
    <row r="477" spans="30:30" x14ac:dyDescent="0.25">
      <c r="AD477" s="3"/>
    </row>
    <row r="478" spans="30:30" x14ac:dyDescent="0.25">
      <c r="AD478" s="3"/>
    </row>
    <row r="479" spans="30:30" x14ac:dyDescent="0.25">
      <c r="AD479" s="3"/>
    </row>
    <row r="480" spans="30:30" x14ac:dyDescent="0.25">
      <c r="AD480" s="3"/>
    </row>
    <row r="481" spans="30:30" x14ac:dyDescent="0.25">
      <c r="AD481" s="3"/>
    </row>
    <row r="482" spans="30:30" x14ac:dyDescent="0.25">
      <c r="AD482" s="3"/>
    </row>
    <row r="483" spans="30:30" x14ac:dyDescent="0.25">
      <c r="AD483" s="3"/>
    </row>
    <row r="484" spans="30:30" x14ac:dyDescent="0.25">
      <c r="AD484" s="3"/>
    </row>
    <row r="485" spans="30:30" x14ac:dyDescent="0.25">
      <c r="AD485" s="3"/>
    </row>
    <row r="486" spans="30:30" x14ac:dyDescent="0.25">
      <c r="AD486" s="3"/>
    </row>
    <row r="487" spans="30:30" x14ac:dyDescent="0.25">
      <c r="AD487" s="3"/>
    </row>
    <row r="488" spans="30:30" x14ac:dyDescent="0.25">
      <c r="AD488" s="3"/>
    </row>
    <row r="489" spans="30:30" x14ac:dyDescent="0.25">
      <c r="AD489" s="3"/>
    </row>
    <row r="490" spans="30:30" x14ac:dyDescent="0.25">
      <c r="AD490" s="3"/>
    </row>
    <row r="491" spans="30:30" x14ac:dyDescent="0.25">
      <c r="AD491" s="3"/>
    </row>
    <row r="492" spans="30:30" x14ac:dyDescent="0.25">
      <c r="AD492" s="3"/>
    </row>
    <row r="493" spans="30:30" x14ac:dyDescent="0.25">
      <c r="AD493" s="3"/>
    </row>
    <row r="494" spans="30:30" x14ac:dyDescent="0.25">
      <c r="AD494" s="3"/>
    </row>
    <row r="495" spans="30:30" x14ac:dyDescent="0.25">
      <c r="AD495" s="3"/>
    </row>
    <row r="496" spans="30:30" x14ac:dyDescent="0.25">
      <c r="AD496" s="3"/>
    </row>
    <row r="497" spans="30:30" x14ac:dyDescent="0.25">
      <c r="AD497" s="3"/>
    </row>
    <row r="498" spans="30:30" x14ac:dyDescent="0.25">
      <c r="AD498" s="3"/>
    </row>
    <row r="499" spans="30:30" x14ac:dyDescent="0.25">
      <c r="AD499" s="3"/>
    </row>
    <row r="500" spans="30:30" x14ac:dyDescent="0.25">
      <c r="AD500" s="3"/>
    </row>
    <row r="501" spans="30:30" x14ac:dyDescent="0.25">
      <c r="AD501" s="3"/>
    </row>
    <row r="502" spans="30:30" x14ac:dyDescent="0.25">
      <c r="AD502" s="3"/>
    </row>
    <row r="503" spans="30:30" x14ac:dyDescent="0.25">
      <c r="AD503" s="3"/>
    </row>
    <row r="504" spans="30:30" x14ac:dyDescent="0.25">
      <c r="AD504" s="3"/>
    </row>
    <row r="505" spans="30:30" x14ac:dyDescent="0.25">
      <c r="AD505" s="3"/>
    </row>
    <row r="506" spans="30:30" x14ac:dyDescent="0.25">
      <c r="AD506" s="3"/>
    </row>
    <row r="507" spans="30:30" x14ac:dyDescent="0.25">
      <c r="AD507" s="3"/>
    </row>
    <row r="508" spans="30:30" x14ac:dyDescent="0.25">
      <c r="AD508" s="3"/>
    </row>
    <row r="509" spans="30:30" x14ac:dyDescent="0.25">
      <c r="AD509" s="3"/>
    </row>
    <row r="510" spans="30:30" x14ac:dyDescent="0.25">
      <c r="AD510" s="3"/>
    </row>
    <row r="511" spans="30:30" x14ac:dyDescent="0.25">
      <c r="AD511" s="3"/>
    </row>
    <row r="512" spans="30:30" x14ac:dyDescent="0.25">
      <c r="AD512" s="3"/>
    </row>
    <row r="513" spans="30:30" x14ac:dyDescent="0.25">
      <c r="AD513" s="3"/>
    </row>
    <row r="514" spans="30:30" x14ac:dyDescent="0.25">
      <c r="AD514" s="3"/>
    </row>
    <row r="515" spans="30:30" x14ac:dyDescent="0.25">
      <c r="AD515" s="3"/>
    </row>
    <row r="516" spans="30:30" x14ac:dyDescent="0.25">
      <c r="AD516" s="3"/>
    </row>
    <row r="517" spans="30:30" x14ac:dyDescent="0.25">
      <c r="AD517" s="3"/>
    </row>
    <row r="518" spans="30:30" x14ac:dyDescent="0.25">
      <c r="AD518" s="3"/>
    </row>
    <row r="519" spans="30:30" x14ac:dyDescent="0.25">
      <c r="AD519" s="3"/>
    </row>
    <row r="520" spans="30:30" x14ac:dyDescent="0.25">
      <c r="AD520" s="3"/>
    </row>
    <row r="521" spans="30:30" x14ac:dyDescent="0.25">
      <c r="AD521" s="3"/>
    </row>
    <row r="522" spans="30:30" x14ac:dyDescent="0.25">
      <c r="AD522" s="3"/>
    </row>
    <row r="523" spans="30:30" x14ac:dyDescent="0.25">
      <c r="AD523" s="3"/>
    </row>
    <row r="524" spans="30:30" x14ac:dyDescent="0.25">
      <c r="AD524" s="3"/>
    </row>
    <row r="525" spans="30:30" x14ac:dyDescent="0.25">
      <c r="AD525" s="3"/>
    </row>
    <row r="526" spans="30:30" x14ac:dyDescent="0.25">
      <c r="AD526" s="3"/>
    </row>
    <row r="527" spans="30:30" x14ac:dyDescent="0.25">
      <c r="AD527" s="3"/>
    </row>
    <row r="528" spans="30:30" x14ac:dyDescent="0.25">
      <c r="AD528" s="3"/>
    </row>
    <row r="529" spans="30:30" x14ac:dyDescent="0.25">
      <c r="AD529" s="3"/>
    </row>
    <row r="530" spans="30:30" x14ac:dyDescent="0.25">
      <c r="AD530" s="3"/>
    </row>
    <row r="531" spans="30:30" x14ac:dyDescent="0.25">
      <c r="AD531" s="3"/>
    </row>
    <row r="532" spans="30:30" x14ac:dyDescent="0.25">
      <c r="AD532" s="3"/>
    </row>
    <row r="533" spans="30:30" x14ac:dyDescent="0.25">
      <c r="AD533" s="3"/>
    </row>
    <row r="534" spans="30:30" x14ac:dyDescent="0.25">
      <c r="AD534" s="3"/>
    </row>
    <row r="535" spans="30:30" x14ac:dyDescent="0.25">
      <c r="AD535" s="3"/>
    </row>
    <row r="536" spans="30:30" x14ac:dyDescent="0.25">
      <c r="AD536" s="3"/>
    </row>
    <row r="537" spans="30:30" x14ac:dyDescent="0.25">
      <c r="AD537" s="3"/>
    </row>
    <row r="538" spans="30:30" x14ac:dyDescent="0.25">
      <c r="AD538" s="3"/>
    </row>
    <row r="539" spans="30:30" x14ac:dyDescent="0.25">
      <c r="AD539" s="3"/>
    </row>
    <row r="540" spans="30:30" x14ac:dyDescent="0.25">
      <c r="AD540" s="3"/>
    </row>
    <row r="541" spans="30:30" x14ac:dyDescent="0.25">
      <c r="AD541" s="3"/>
    </row>
    <row r="542" spans="30:30" x14ac:dyDescent="0.25">
      <c r="AD542" s="3"/>
    </row>
    <row r="543" spans="30:30" x14ac:dyDescent="0.25">
      <c r="AD543" s="3"/>
    </row>
    <row r="544" spans="30:30" x14ac:dyDescent="0.25">
      <c r="AD544" s="3"/>
    </row>
    <row r="545" spans="30:30" x14ac:dyDescent="0.25">
      <c r="AD545" s="3"/>
    </row>
    <row r="546" spans="30:30" x14ac:dyDescent="0.25">
      <c r="AD546" s="3"/>
    </row>
    <row r="547" spans="30:30" x14ac:dyDescent="0.25">
      <c r="AD547" s="3"/>
    </row>
    <row r="548" spans="30:30" x14ac:dyDescent="0.25">
      <c r="AD548" s="3"/>
    </row>
    <row r="549" spans="30:30" x14ac:dyDescent="0.25">
      <c r="AD549" s="3"/>
    </row>
    <row r="550" spans="30:30" x14ac:dyDescent="0.25">
      <c r="AD550" s="3"/>
    </row>
    <row r="551" spans="30:30" x14ac:dyDescent="0.25">
      <c r="AD551" s="3"/>
    </row>
    <row r="552" spans="30:30" x14ac:dyDescent="0.25">
      <c r="AD552" s="3"/>
    </row>
    <row r="553" spans="30:30" x14ac:dyDescent="0.25">
      <c r="AD553" s="3"/>
    </row>
    <row r="554" spans="30:30" x14ac:dyDescent="0.25">
      <c r="AD554" s="3"/>
    </row>
    <row r="555" spans="30:30" x14ac:dyDescent="0.25">
      <c r="AD555" s="3"/>
    </row>
    <row r="556" spans="30:30" x14ac:dyDescent="0.25">
      <c r="AD556" s="3"/>
    </row>
    <row r="557" spans="30:30" x14ac:dyDescent="0.25">
      <c r="AD557" s="3"/>
    </row>
    <row r="558" spans="30:30" x14ac:dyDescent="0.25">
      <c r="AD558" s="3"/>
    </row>
    <row r="559" spans="30:30" x14ac:dyDescent="0.25">
      <c r="AD559" s="3"/>
    </row>
    <row r="560" spans="30:30" x14ac:dyDescent="0.25">
      <c r="AD560" s="3"/>
    </row>
    <row r="561" spans="30:30" x14ac:dyDescent="0.25">
      <c r="AD561" s="3"/>
    </row>
    <row r="562" spans="30:30" x14ac:dyDescent="0.25">
      <c r="AD562" s="3"/>
    </row>
    <row r="563" spans="30:30" x14ac:dyDescent="0.25">
      <c r="AD563" s="3"/>
    </row>
    <row r="564" spans="30:30" x14ac:dyDescent="0.25">
      <c r="AD564" s="3"/>
    </row>
    <row r="565" spans="30:30" x14ac:dyDescent="0.25">
      <c r="AD565" s="3"/>
    </row>
    <row r="566" spans="30:30" x14ac:dyDescent="0.25">
      <c r="AD566" s="3"/>
    </row>
    <row r="567" spans="30:30" x14ac:dyDescent="0.25">
      <c r="AD567" s="3"/>
    </row>
    <row r="568" spans="30:30" x14ac:dyDescent="0.25">
      <c r="AD568" s="3"/>
    </row>
    <row r="569" spans="30:30" x14ac:dyDescent="0.25">
      <c r="AD569" s="3"/>
    </row>
    <row r="570" spans="30:30" x14ac:dyDescent="0.25">
      <c r="AD570" s="3"/>
    </row>
    <row r="571" spans="30:30" x14ac:dyDescent="0.25">
      <c r="AD571" s="3"/>
    </row>
    <row r="572" spans="30:30" x14ac:dyDescent="0.25">
      <c r="AD572" s="3"/>
    </row>
    <row r="573" spans="30:30" x14ac:dyDescent="0.25">
      <c r="AD573" s="3"/>
    </row>
    <row r="574" spans="30:30" x14ac:dyDescent="0.25">
      <c r="AD574" s="3"/>
    </row>
    <row r="575" spans="30:30" x14ac:dyDescent="0.25">
      <c r="AD575" s="3"/>
    </row>
    <row r="576" spans="30:30" x14ac:dyDescent="0.25">
      <c r="AD576" s="3"/>
    </row>
    <row r="577" spans="30:30" x14ac:dyDescent="0.25">
      <c r="AD577" s="3"/>
    </row>
    <row r="578" spans="30:30" x14ac:dyDescent="0.25">
      <c r="AD578" s="3"/>
    </row>
    <row r="579" spans="30:30" x14ac:dyDescent="0.25">
      <c r="AD579" s="3"/>
    </row>
    <row r="580" spans="30:30" x14ac:dyDescent="0.25">
      <c r="AD580" s="3"/>
    </row>
    <row r="581" spans="30:30" x14ac:dyDescent="0.25">
      <c r="AD581" s="3"/>
    </row>
    <row r="582" spans="30:30" x14ac:dyDescent="0.25">
      <c r="AD582" s="3"/>
    </row>
    <row r="583" spans="30:30" x14ac:dyDescent="0.25">
      <c r="AD583" s="3"/>
    </row>
    <row r="584" spans="30:30" x14ac:dyDescent="0.25">
      <c r="AD584" s="3"/>
    </row>
    <row r="585" spans="30:30" x14ac:dyDescent="0.25">
      <c r="AD585" s="3"/>
    </row>
    <row r="586" spans="30:30" x14ac:dyDescent="0.25">
      <c r="AD586" s="3"/>
    </row>
    <row r="587" spans="30:30" x14ac:dyDescent="0.25">
      <c r="AD587" s="3"/>
    </row>
    <row r="588" spans="30:30" x14ac:dyDescent="0.25">
      <c r="AD588" s="3"/>
    </row>
    <row r="589" spans="30:30" x14ac:dyDescent="0.25">
      <c r="AD589" s="3"/>
    </row>
    <row r="590" spans="30:30" x14ac:dyDescent="0.25">
      <c r="AD590" s="3"/>
    </row>
    <row r="591" spans="30:30" x14ac:dyDescent="0.25">
      <c r="AD591" s="3"/>
    </row>
    <row r="592" spans="30:30" x14ac:dyDescent="0.25">
      <c r="AD592" s="3"/>
    </row>
    <row r="593" spans="30:30" x14ac:dyDescent="0.25">
      <c r="AD593" s="3"/>
    </row>
    <row r="594" spans="30:30" x14ac:dyDescent="0.25">
      <c r="AD594" s="3"/>
    </row>
    <row r="595" spans="30:30" x14ac:dyDescent="0.25">
      <c r="AD595" s="3"/>
    </row>
    <row r="596" spans="30:30" x14ac:dyDescent="0.25">
      <c r="AD596" s="3"/>
    </row>
    <row r="597" spans="30:30" x14ac:dyDescent="0.25">
      <c r="AD597" s="3"/>
    </row>
    <row r="598" spans="30:30" x14ac:dyDescent="0.25">
      <c r="AD598" s="3"/>
    </row>
    <row r="599" spans="30:30" x14ac:dyDescent="0.25">
      <c r="AD599" s="3"/>
    </row>
    <row r="600" spans="30:30" x14ac:dyDescent="0.25">
      <c r="AD600" s="3"/>
    </row>
    <row r="601" spans="30:30" x14ac:dyDescent="0.25">
      <c r="AD601" s="3"/>
    </row>
    <row r="602" spans="30:30" x14ac:dyDescent="0.25">
      <c r="AD602" s="3"/>
    </row>
    <row r="603" spans="30:30" x14ac:dyDescent="0.25">
      <c r="AD603" s="3"/>
    </row>
    <row r="604" spans="30:30" x14ac:dyDescent="0.25">
      <c r="AD604" s="3"/>
    </row>
    <row r="605" spans="30:30" x14ac:dyDescent="0.25">
      <c r="AD605" s="3"/>
    </row>
    <row r="606" spans="30:30" x14ac:dyDescent="0.25">
      <c r="AD606" s="3"/>
    </row>
    <row r="607" spans="30:30" x14ac:dyDescent="0.25">
      <c r="AD607" s="3"/>
    </row>
    <row r="608" spans="30:30" x14ac:dyDescent="0.25">
      <c r="AD608" s="3"/>
    </row>
    <row r="609" spans="30:30" x14ac:dyDescent="0.25">
      <c r="AD609" s="3"/>
    </row>
    <row r="610" spans="30:30" x14ac:dyDescent="0.25">
      <c r="AD610" s="3"/>
    </row>
    <row r="611" spans="30:30" x14ac:dyDescent="0.25">
      <c r="AD611" s="3"/>
    </row>
    <row r="612" spans="30:30" x14ac:dyDescent="0.25">
      <c r="AD612" s="3"/>
    </row>
    <row r="613" spans="30:30" x14ac:dyDescent="0.25">
      <c r="AD613" s="3"/>
    </row>
    <row r="614" spans="30:30" x14ac:dyDescent="0.25">
      <c r="AD614" s="3"/>
    </row>
    <row r="615" spans="30:30" x14ac:dyDescent="0.25">
      <c r="AD615" s="3"/>
    </row>
    <row r="616" spans="30:30" x14ac:dyDescent="0.25">
      <c r="AD616" s="3"/>
    </row>
    <row r="617" spans="30:30" x14ac:dyDescent="0.25">
      <c r="AD617" s="3"/>
    </row>
    <row r="618" spans="30:30" x14ac:dyDescent="0.25">
      <c r="AD618" s="3"/>
    </row>
    <row r="619" spans="30:30" x14ac:dyDescent="0.25">
      <c r="AD619" s="3"/>
    </row>
    <row r="620" spans="30:30" x14ac:dyDescent="0.25">
      <c r="AD620" s="3"/>
    </row>
    <row r="621" spans="30:30" x14ac:dyDescent="0.25">
      <c r="AD621" s="3"/>
    </row>
    <row r="622" spans="30:30" x14ac:dyDescent="0.25">
      <c r="AD622" s="3"/>
    </row>
    <row r="623" spans="30:30" x14ac:dyDescent="0.25">
      <c r="AD623" s="3"/>
    </row>
    <row r="624" spans="30:30" x14ac:dyDescent="0.25">
      <c r="AD624" s="3"/>
    </row>
    <row r="625" spans="30:30" x14ac:dyDescent="0.25">
      <c r="AD625" s="3"/>
    </row>
    <row r="626" spans="30:30" x14ac:dyDescent="0.25">
      <c r="AD626" s="3"/>
    </row>
    <row r="627" spans="30:30" x14ac:dyDescent="0.25">
      <c r="AD627" s="3"/>
    </row>
    <row r="628" spans="30:30" x14ac:dyDescent="0.25">
      <c r="AD628" s="3"/>
    </row>
    <row r="629" spans="30:30" x14ac:dyDescent="0.25">
      <c r="AD629" s="3"/>
    </row>
    <row r="630" spans="30:30" x14ac:dyDescent="0.25">
      <c r="AD630" s="3"/>
    </row>
    <row r="631" spans="30:30" x14ac:dyDescent="0.25">
      <c r="AD631" s="3"/>
    </row>
    <row r="632" spans="30:30" x14ac:dyDescent="0.25">
      <c r="AD632" s="3"/>
    </row>
    <row r="633" spans="30:30" x14ac:dyDescent="0.25">
      <c r="AD633" s="3"/>
    </row>
    <row r="634" spans="30:30" x14ac:dyDescent="0.25">
      <c r="AD634" s="3"/>
    </row>
    <row r="635" spans="30:30" x14ac:dyDescent="0.25">
      <c r="AD635" s="3"/>
    </row>
    <row r="636" spans="30:30" x14ac:dyDescent="0.25">
      <c r="AD636" s="3"/>
    </row>
    <row r="637" spans="30:30" x14ac:dyDescent="0.25">
      <c r="AD637" s="3"/>
    </row>
    <row r="638" spans="30:30" x14ac:dyDescent="0.25">
      <c r="AD638" s="3"/>
    </row>
    <row r="639" spans="30:30" x14ac:dyDescent="0.25">
      <c r="AD639" s="3"/>
    </row>
    <row r="640" spans="30:30" x14ac:dyDescent="0.25">
      <c r="AD640" s="3"/>
    </row>
    <row r="641" spans="30:30" x14ac:dyDescent="0.25">
      <c r="AD641" s="3"/>
    </row>
    <row r="642" spans="30:30" x14ac:dyDescent="0.25">
      <c r="AD642" s="3"/>
    </row>
    <row r="643" spans="30:30" x14ac:dyDescent="0.25">
      <c r="AD643" s="3"/>
    </row>
    <row r="644" spans="30:30" x14ac:dyDescent="0.25">
      <c r="AD644" s="3"/>
    </row>
    <row r="645" spans="30:30" x14ac:dyDescent="0.25">
      <c r="AD645" s="3"/>
    </row>
    <row r="646" spans="30:30" x14ac:dyDescent="0.25">
      <c r="AD646" s="3"/>
    </row>
    <row r="647" spans="30:30" x14ac:dyDescent="0.25">
      <c r="AD647" s="3"/>
    </row>
    <row r="648" spans="30:30" x14ac:dyDescent="0.25">
      <c r="AD648" s="3"/>
    </row>
    <row r="649" spans="30:30" x14ac:dyDescent="0.25">
      <c r="AD649" s="3"/>
    </row>
    <row r="650" spans="30:30" x14ac:dyDescent="0.25">
      <c r="AD650" s="3"/>
    </row>
    <row r="651" spans="30:30" x14ac:dyDescent="0.25">
      <c r="AD651" s="3"/>
    </row>
    <row r="652" spans="30:30" x14ac:dyDescent="0.25">
      <c r="AD652" s="3"/>
    </row>
    <row r="653" spans="30:30" x14ac:dyDescent="0.25">
      <c r="AD653" s="3"/>
    </row>
    <row r="654" spans="30:30" x14ac:dyDescent="0.25">
      <c r="AD654" s="3"/>
    </row>
    <row r="655" spans="30:30" x14ac:dyDescent="0.25">
      <c r="AD655" s="3"/>
    </row>
    <row r="656" spans="30:30" x14ac:dyDescent="0.25">
      <c r="AD656" s="3"/>
    </row>
    <row r="657" spans="30:30" x14ac:dyDescent="0.25">
      <c r="AD657" s="3"/>
    </row>
    <row r="658" spans="30:30" x14ac:dyDescent="0.25">
      <c r="AD658" s="3"/>
    </row>
    <row r="659" spans="30:30" x14ac:dyDescent="0.25">
      <c r="AD659" s="3"/>
    </row>
    <row r="660" spans="30:30" x14ac:dyDescent="0.25">
      <c r="AD660" s="3"/>
    </row>
    <row r="661" spans="30:30" x14ac:dyDescent="0.25">
      <c r="AD661" s="3"/>
    </row>
    <row r="662" spans="30:30" x14ac:dyDescent="0.25">
      <c r="AD662" s="3"/>
    </row>
    <row r="663" spans="30:30" x14ac:dyDescent="0.25">
      <c r="AD663" s="3"/>
    </row>
    <row r="664" spans="30:30" x14ac:dyDescent="0.25">
      <c r="AD664" s="3"/>
    </row>
    <row r="665" spans="30:30" x14ac:dyDescent="0.25">
      <c r="AD665" s="3"/>
    </row>
    <row r="666" spans="30:30" x14ac:dyDescent="0.25">
      <c r="AD666" s="3"/>
    </row>
    <row r="667" spans="30:30" x14ac:dyDescent="0.25">
      <c r="AD667" s="3"/>
    </row>
    <row r="668" spans="30:30" x14ac:dyDescent="0.25">
      <c r="AD668" s="3"/>
    </row>
    <row r="669" spans="30:30" x14ac:dyDescent="0.25">
      <c r="AD669" s="3"/>
    </row>
    <row r="670" spans="30:30" x14ac:dyDescent="0.25">
      <c r="AD670" s="3"/>
    </row>
    <row r="671" spans="30:30" x14ac:dyDescent="0.25">
      <c r="AD671" s="3"/>
    </row>
    <row r="672" spans="30:30" x14ac:dyDescent="0.25">
      <c r="AD672" s="3"/>
    </row>
    <row r="673" spans="30:30" x14ac:dyDescent="0.25">
      <c r="AD673" s="3"/>
    </row>
    <row r="674" spans="30:30" x14ac:dyDescent="0.25">
      <c r="AD674" s="3"/>
    </row>
    <row r="675" spans="30:30" x14ac:dyDescent="0.25">
      <c r="AD675" s="3"/>
    </row>
    <row r="676" spans="30:30" x14ac:dyDescent="0.25">
      <c r="AD676" s="3"/>
    </row>
    <row r="677" spans="30:30" x14ac:dyDescent="0.25">
      <c r="AD677" s="3"/>
    </row>
    <row r="678" spans="30:30" x14ac:dyDescent="0.25">
      <c r="AD678" s="3"/>
    </row>
    <row r="679" spans="30:30" x14ac:dyDescent="0.25">
      <c r="AD679" s="3"/>
    </row>
    <row r="680" spans="30:30" x14ac:dyDescent="0.25">
      <c r="AD680" s="3"/>
    </row>
    <row r="681" spans="30:30" x14ac:dyDescent="0.25">
      <c r="AD681" s="3"/>
    </row>
    <row r="682" spans="30:30" x14ac:dyDescent="0.25">
      <c r="AD682" s="3"/>
    </row>
    <row r="683" spans="30:30" x14ac:dyDescent="0.25">
      <c r="AD683" s="3"/>
    </row>
    <row r="684" spans="30:30" x14ac:dyDescent="0.25">
      <c r="AD684" s="3"/>
    </row>
    <row r="685" spans="30:30" x14ac:dyDescent="0.25">
      <c r="AD685" s="3"/>
    </row>
    <row r="686" spans="30:30" x14ac:dyDescent="0.25">
      <c r="AD686" s="3"/>
    </row>
    <row r="687" spans="30:30" x14ac:dyDescent="0.25">
      <c r="AD687" s="3"/>
    </row>
    <row r="688" spans="30:30" x14ac:dyDescent="0.25">
      <c r="AD688" s="3"/>
    </row>
    <row r="689" spans="30:30" x14ac:dyDescent="0.25">
      <c r="AD689" s="3"/>
    </row>
    <row r="690" spans="30:30" x14ac:dyDescent="0.25">
      <c r="AD690" s="3"/>
    </row>
    <row r="691" spans="30:30" x14ac:dyDescent="0.25">
      <c r="AD691" s="3"/>
    </row>
    <row r="692" spans="30:30" x14ac:dyDescent="0.25">
      <c r="AD692" s="3"/>
    </row>
    <row r="693" spans="30:30" x14ac:dyDescent="0.25">
      <c r="AD693" s="3"/>
    </row>
    <row r="694" spans="30:30" x14ac:dyDescent="0.25">
      <c r="AD694" s="3"/>
    </row>
    <row r="695" spans="30:30" x14ac:dyDescent="0.25">
      <c r="AD695" s="3"/>
    </row>
    <row r="696" spans="30:30" x14ac:dyDescent="0.25">
      <c r="AD696" s="3"/>
    </row>
    <row r="697" spans="30:30" x14ac:dyDescent="0.25">
      <c r="AD697" s="3"/>
    </row>
    <row r="698" spans="30:30" x14ac:dyDescent="0.25">
      <c r="AD698" s="3"/>
    </row>
    <row r="699" spans="30:30" x14ac:dyDescent="0.25">
      <c r="AD699" s="3"/>
    </row>
    <row r="700" spans="30:30" x14ac:dyDescent="0.25">
      <c r="AD700" s="3"/>
    </row>
    <row r="701" spans="30:30" x14ac:dyDescent="0.25">
      <c r="AD701" s="3"/>
    </row>
    <row r="702" spans="30:30" x14ac:dyDescent="0.25">
      <c r="AD702" s="3"/>
    </row>
    <row r="703" spans="30:30" x14ac:dyDescent="0.25">
      <c r="AD703" s="3"/>
    </row>
    <row r="704" spans="30:30" x14ac:dyDescent="0.25">
      <c r="AD704" s="3"/>
    </row>
    <row r="705" spans="30:30" x14ac:dyDescent="0.25">
      <c r="AD705" s="3"/>
    </row>
    <row r="706" spans="30:30" x14ac:dyDescent="0.25">
      <c r="AD706" s="3"/>
    </row>
    <row r="707" spans="30:30" x14ac:dyDescent="0.25">
      <c r="AD707" s="3"/>
    </row>
    <row r="708" spans="30:30" x14ac:dyDescent="0.25">
      <c r="AD708" s="3"/>
    </row>
    <row r="709" spans="30:30" x14ac:dyDescent="0.25">
      <c r="AD709" s="3"/>
    </row>
    <row r="710" spans="30:30" x14ac:dyDescent="0.25">
      <c r="AD710" s="3"/>
    </row>
    <row r="711" spans="30:30" x14ac:dyDescent="0.25">
      <c r="AD711" s="3"/>
    </row>
    <row r="712" spans="30:30" x14ac:dyDescent="0.25">
      <c r="AD712" s="3"/>
    </row>
    <row r="713" spans="30:30" x14ac:dyDescent="0.25">
      <c r="AD713" s="3"/>
    </row>
    <row r="714" spans="30:30" x14ac:dyDescent="0.25">
      <c r="AD714" s="3"/>
    </row>
    <row r="715" spans="30:30" x14ac:dyDescent="0.25">
      <c r="AD715" s="3"/>
    </row>
    <row r="716" spans="30:30" x14ac:dyDescent="0.25">
      <c r="AD716" s="3"/>
    </row>
    <row r="717" spans="30:30" x14ac:dyDescent="0.25">
      <c r="AD717" s="3"/>
    </row>
    <row r="718" spans="30:30" x14ac:dyDescent="0.25">
      <c r="AD718" s="3"/>
    </row>
    <row r="719" spans="30:30" x14ac:dyDescent="0.25">
      <c r="AD719" s="3"/>
    </row>
    <row r="720" spans="30:30" x14ac:dyDescent="0.25">
      <c r="AD720" s="3"/>
    </row>
    <row r="721" spans="30:30" x14ac:dyDescent="0.25">
      <c r="AD721" s="3"/>
    </row>
    <row r="722" spans="30:30" x14ac:dyDescent="0.25">
      <c r="AD722" s="3"/>
    </row>
    <row r="723" spans="30:30" x14ac:dyDescent="0.25">
      <c r="AD723" s="3"/>
    </row>
    <row r="724" spans="30:30" x14ac:dyDescent="0.25">
      <c r="AD724" s="3"/>
    </row>
    <row r="725" spans="30:30" x14ac:dyDescent="0.25">
      <c r="AD725" s="3"/>
    </row>
    <row r="726" spans="30:30" x14ac:dyDescent="0.25">
      <c r="AD726" s="3"/>
    </row>
    <row r="727" spans="30:30" x14ac:dyDescent="0.25">
      <c r="AD727" s="3"/>
    </row>
    <row r="728" spans="30:30" x14ac:dyDescent="0.25">
      <c r="AD728" s="3"/>
    </row>
    <row r="729" spans="30:30" x14ac:dyDescent="0.25">
      <c r="AD729" s="3"/>
    </row>
    <row r="730" spans="30:30" x14ac:dyDescent="0.25">
      <c r="AD730" s="3"/>
    </row>
    <row r="731" spans="30:30" x14ac:dyDescent="0.25">
      <c r="AD731" s="3"/>
    </row>
    <row r="732" spans="30:30" x14ac:dyDescent="0.25">
      <c r="AD732" s="3"/>
    </row>
    <row r="733" spans="30:30" x14ac:dyDescent="0.25">
      <c r="AD733" s="3"/>
    </row>
    <row r="734" spans="30:30" x14ac:dyDescent="0.25">
      <c r="AD734" s="3"/>
    </row>
    <row r="735" spans="30:30" x14ac:dyDescent="0.25">
      <c r="AD735" s="3"/>
    </row>
    <row r="736" spans="30:30" x14ac:dyDescent="0.25">
      <c r="AD736" s="3"/>
    </row>
    <row r="737" spans="30:30" x14ac:dyDescent="0.25">
      <c r="AD737" s="3"/>
    </row>
    <row r="738" spans="30:30" x14ac:dyDescent="0.25">
      <c r="AD738" s="3"/>
    </row>
    <row r="739" spans="30:30" x14ac:dyDescent="0.25">
      <c r="AD739" s="3"/>
    </row>
    <row r="740" spans="30:30" x14ac:dyDescent="0.25">
      <c r="AD740" s="3"/>
    </row>
    <row r="741" spans="30:30" x14ac:dyDescent="0.25">
      <c r="AD741" s="3"/>
    </row>
    <row r="742" spans="30:30" x14ac:dyDescent="0.25">
      <c r="AD742" s="3"/>
    </row>
    <row r="743" spans="30:30" x14ac:dyDescent="0.25">
      <c r="AD743" s="3"/>
    </row>
    <row r="744" spans="30:30" x14ac:dyDescent="0.25">
      <c r="AD744" s="3"/>
    </row>
    <row r="745" spans="30:30" x14ac:dyDescent="0.25">
      <c r="AD745" s="3"/>
    </row>
    <row r="746" spans="30:30" x14ac:dyDescent="0.25">
      <c r="AD746" s="3"/>
    </row>
    <row r="747" spans="30:30" x14ac:dyDescent="0.25">
      <c r="AD747" s="3"/>
    </row>
    <row r="748" spans="30:30" x14ac:dyDescent="0.25">
      <c r="AD748" s="3"/>
    </row>
    <row r="749" spans="30:30" x14ac:dyDescent="0.25">
      <c r="AD749" s="3"/>
    </row>
    <row r="750" spans="30:30" x14ac:dyDescent="0.25">
      <c r="AD750" s="3"/>
    </row>
    <row r="751" spans="30:30" x14ac:dyDescent="0.25">
      <c r="AD751" s="3"/>
    </row>
    <row r="752" spans="30:30" x14ac:dyDescent="0.25">
      <c r="AD752" s="3"/>
    </row>
    <row r="753" spans="30:30" x14ac:dyDescent="0.25">
      <c r="AD753" s="3"/>
    </row>
    <row r="754" spans="30:30" x14ac:dyDescent="0.25">
      <c r="AD754" s="3"/>
    </row>
    <row r="755" spans="30:30" x14ac:dyDescent="0.25">
      <c r="AD755" s="3"/>
    </row>
    <row r="756" spans="30:30" x14ac:dyDescent="0.25">
      <c r="AD756" s="3"/>
    </row>
    <row r="757" spans="30:30" x14ac:dyDescent="0.25">
      <c r="AD757" s="3"/>
    </row>
    <row r="758" spans="30:30" x14ac:dyDescent="0.25">
      <c r="AD758" s="3"/>
    </row>
    <row r="759" spans="30:30" x14ac:dyDescent="0.25">
      <c r="AD759" s="3"/>
    </row>
    <row r="760" spans="30:30" x14ac:dyDescent="0.25">
      <c r="AD760" s="3"/>
    </row>
    <row r="761" spans="30:30" x14ac:dyDescent="0.25">
      <c r="AD761" s="3"/>
    </row>
    <row r="762" spans="30:30" x14ac:dyDescent="0.25">
      <c r="AD762" s="3"/>
    </row>
    <row r="763" spans="30:30" x14ac:dyDescent="0.25">
      <c r="AD763" s="3"/>
    </row>
    <row r="764" spans="30:30" x14ac:dyDescent="0.25">
      <c r="AD764" s="3"/>
    </row>
    <row r="765" spans="30:30" x14ac:dyDescent="0.25">
      <c r="AD765" s="3"/>
    </row>
    <row r="766" spans="30:30" x14ac:dyDescent="0.25">
      <c r="AD766" s="3"/>
    </row>
    <row r="767" spans="30:30" x14ac:dyDescent="0.25">
      <c r="AD767" s="3"/>
    </row>
    <row r="768" spans="30:30" x14ac:dyDescent="0.25">
      <c r="AD768" s="3"/>
    </row>
    <row r="769" spans="30:30" x14ac:dyDescent="0.25">
      <c r="AD769" s="3"/>
    </row>
    <row r="770" spans="30:30" x14ac:dyDescent="0.25">
      <c r="AD770" s="3"/>
    </row>
    <row r="771" spans="30:30" x14ac:dyDescent="0.25">
      <c r="AD771" s="3"/>
    </row>
    <row r="772" spans="30:30" x14ac:dyDescent="0.25">
      <c r="AD772" s="3"/>
    </row>
    <row r="773" spans="30:30" x14ac:dyDescent="0.25">
      <c r="AD773" s="3"/>
    </row>
    <row r="774" spans="30:30" x14ac:dyDescent="0.25">
      <c r="AD774" s="3"/>
    </row>
    <row r="775" spans="30:30" x14ac:dyDescent="0.25">
      <c r="AD775" s="3"/>
    </row>
    <row r="776" spans="30:30" x14ac:dyDescent="0.25">
      <c r="AD776" s="3"/>
    </row>
    <row r="777" spans="30:30" x14ac:dyDescent="0.25">
      <c r="AD777" s="3"/>
    </row>
    <row r="778" spans="30:30" x14ac:dyDescent="0.25">
      <c r="AD778" s="3"/>
    </row>
    <row r="779" spans="30:30" x14ac:dyDescent="0.25">
      <c r="AD779" s="3"/>
    </row>
    <row r="780" spans="30:30" x14ac:dyDescent="0.25">
      <c r="AD780" s="3"/>
    </row>
    <row r="781" spans="30:30" x14ac:dyDescent="0.25">
      <c r="AD781" s="3"/>
    </row>
    <row r="782" spans="30:30" x14ac:dyDescent="0.25">
      <c r="AD782" s="3"/>
    </row>
    <row r="783" spans="30:30" x14ac:dyDescent="0.25">
      <c r="AD783" s="3"/>
    </row>
    <row r="784" spans="30:30" x14ac:dyDescent="0.25">
      <c r="AD784" s="3"/>
    </row>
    <row r="785" spans="30:30" x14ac:dyDescent="0.25">
      <c r="AD785" s="3"/>
    </row>
    <row r="786" spans="30:30" x14ac:dyDescent="0.25">
      <c r="AD786" s="3"/>
    </row>
    <row r="787" spans="30:30" x14ac:dyDescent="0.25">
      <c r="AD787" s="3"/>
    </row>
    <row r="788" spans="30:30" x14ac:dyDescent="0.25">
      <c r="AD788" s="3"/>
    </row>
    <row r="789" spans="30:30" x14ac:dyDescent="0.25">
      <c r="AD789" s="3"/>
    </row>
    <row r="790" spans="30:30" x14ac:dyDescent="0.25">
      <c r="AD790" s="3"/>
    </row>
    <row r="791" spans="30:30" x14ac:dyDescent="0.25">
      <c r="AD791" s="3"/>
    </row>
    <row r="792" spans="30:30" x14ac:dyDescent="0.25">
      <c r="AD792" s="3"/>
    </row>
    <row r="793" spans="30:30" x14ac:dyDescent="0.25">
      <c r="AD793" s="3"/>
    </row>
    <row r="794" spans="30:30" x14ac:dyDescent="0.25">
      <c r="AD794" s="3"/>
    </row>
    <row r="795" spans="30:30" x14ac:dyDescent="0.25">
      <c r="AD795" s="3"/>
    </row>
    <row r="796" spans="30:30" x14ac:dyDescent="0.25">
      <c r="AD796" s="3"/>
    </row>
    <row r="797" spans="30:30" x14ac:dyDescent="0.25">
      <c r="AD797" s="3"/>
    </row>
    <row r="798" spans="30:30" x14ac:dyDescent="0.25">
      <c r="AD798" s="3"/>
    </row>
    <row r="799" spans="30:30" x14ac:dyDescent="0.25">
      <c r="AD799" s="3"/>
    </row>
    <row r="800" spans="30:30" x14ac:dyDescent="0.25">
      <c r="AD800" s="3"/>
    </row>
    <row r="801" spans="30:30" x14ac:dyDescent="0.25">
      <c r="AD801" s="3"/>
    </row>
    <row r="802" spans="30:30" x14ac:dyDescent="0.25">
      <c r="AD802" s="3"/>
    </row>
    <row r="803" spans="30:30" x14ac:dyDescent="0.25">
      <c r="AD803" s="3"/>
    </row>
    <row r="804" spans="30:30" x14ac:dyDescent="0.25">
      <c r="AD804" s="3"/>
    </row>
    <row r="805" spans="30:30" x14ac:dyDescent="0.25">
      <c r="AD805" s="3"/>
    </row>
    <row r="806" spans="30:30" x14ac:dyDescent="0.25">
      <c r="AD806" s="3"/>
    </row>
    <row r="807" spans="30:30" x14ac:dyDescent="0.25">
      <c r="AD807" s="3"/>
    </row>
    <row r="808" spans="30:30" x14ac:dyDescent="0.25">
      <c r="AD808" s="3"/>
    </row>
    <row r="809" spans="30:30" x14ac:dyDescent="0.25">
      <c r="AD809" s="3"/>
    </row>
    <row r="810" spans="30:30" x14ac:dyDescent="0.25">
      <c r="AD810" s="3"/>
    </row>
    <row r="811" spans="30:30" x14ac:dyDescent="0.25">
      <c r="AD811" s="3"/>
    </row>
    <row r="812" spans="30:30" x14ac:dyDescent="0.25">
      <c r="AD812" s="3"/>
    </row>
    <row r="813" spans="30:30" x14ac:dyDescent="0.25">
      <c r="AD813" s="3"/>
    </row>
    <row r="814" spans="30:30" x14ac:dyDescent="0.25">
      <c r="AD814" s="3"/>
    </row>
    <row r="815" spans="30:30" x14ac:dyDescent="0.25">
      <c r="AD815" s="3"/>
    </row>
    <row r="816" spans="30:30" x14ac:dyDescent="0.25">
      <c r="AD816" s="3"/>
    </row>
    <row r="817" spans="30:30" x14ac:dyDescent="0.25">
      <c r="AD817" s="3"/>
    </row>
    <row r="818" spans="30:30" x14ac:dyDescent="0.25">
      <c r="AD818" s="3"/>
    </row>
    <row r="819" spans="30:30" x14ac:dyDescent="0.25">
      <c r="AD819" s="3"/>
    </row>
    <row r="820" spans="30:30" x14ac:dyDescent="0.25">
      <c r="AD820" s="3"/>
    </row>
    <row r="821" spans="30:30" x14ac:dyDescent="0.25">
      <c r="AD821" s="3"/>
    </row>
    <row r="822" spans="30:30" x14ac:dyDescent="0.25">
      <c r="AD822" s="3"/>
    </row>
    <row r="823" spans="30:30" x14ac:dyDescent="0.25">
      <c r="AD823" s="3"/>
    </row>
    <row r="824" spans="30:30" x14ac:dyDescent="0.25">
      <c r="AD824" s="3"/>
    </row>
    <row r="825" spans="30:30" x14ac:dyDescent="0.25">
      <c r="AD825" s="3"/>
    </row>
    <row r="826" spans="30:30" x14ac:dyDescent="0.25">
      <c r="AD826" s="3"/>
    </row>
    <row r="827" spans="30:30" x14ac:dyDescent="0.25">
      <c r="AD827" s="3"/>
    </row>
    <row r="828" spans="30:30" x14ac:dyDescent="0.25">
      <c r="AD828" s="3"/>
    </row>
    <row r="829" spans="30:30" x14ac:dyDescent="0.25">
      <c r="AD829" s="3"/>
    </row>
    <row r="830" spans="30:30" x14ac:dyDescent="0.25">
      <c r="AD830" s="3"/>
    </row>
    <row r="831" spans="30:30" x14ac:dyDescent="0.25">
      <c r="AD831" s="3"/>
    </row>
    <row r="832" spans="30:30" x14ac:dyDescent="0.25">
      <c r="AD832" s="3"/>
    </row>
    <row r="833" spans="30:30" x14ac:dyDescent="0.25">
      <c r="AD833" s="3"/>
    </row>
    <row r="834" spans="30:30" x14ac:dyDescent="0.25">
      <c r="AD834" s="3"/>
    </row>
    <row r="835" spans="30:30" x14ac:dyDescent="0.25">
      <c r="AD835" s="3"/>
    </row>
    <row r="836" spans="30:30" x14ac:dyDescent="0.25">
      <c r="AD836" s="3"/>
    </row>
    <row r="837" spans="30:30" x14ac:dyDescent="0.25">
      <c r="AD837" s="3"/>
    </row>
    <row r="838" spans="30:30" x14ac:dyDescent="0.25">
      <c r="AD838" s="3"/>
    </row>
    <row r="839" spans="30:30" x14ac:dyDescent="0.25">
      <c r="AD839" s="3"/>
    </row>
    <row r="840" spans="30:30" x14ac:dyDescent="0.25">
      <c r="AD840" s="3"/>
    </row>
    <row r="841" spans="30:30" x14ac:dyDescent="0.25">
      <c r="AD841" s="3"/>
    </row>
    <row r="842" spans="30:30" x14ac:dyDescent="0.25">
      <c r="AD842" s="3"/>
    </row>
    <row r="843" spans="30:30" x14ac:dyDescent="0.25">
      <c r="AD843" s="3"/>
    </row>
    <row r="844" spans="30:30" x14ac:dyDescent="0.25">
      <c r="AD844" s="3"/>
    </row>
    <row r="845" spans="30:30" x14ac:dyDescent="0.25">
      <c r="AD845" s="3"/>
    </row>
    <row r="846" spans="30:30" x14ac:dyDescent="0.25">
      <c r="AD846" s="3"/>
    </row>
    <row r="847" spans="30:30" x14ac:dyDescent="0.25">
      <c r="AD847" s="3"/>
    </row>
    <row r="848" spans="30:30" x14ac:dyDescent="0.25">
      <c r="AD848" s="3"/>
    </row>
    <row r="849" spans="30:30" x14ac:dyDescent="0.25">
      <c r="AD849" s="3"/>
    </row>
    <row r="850" spans="30:30" x14ac:dyDescent="0.25">
      <c r="AD850" s="3"/>
    </row>
    <row r="851" spans="30:30" x14ac:dyDescent="0.25">
      <c r="AD851" s="3"/>
    </row>
    <row r="852" spans="30:30" x14ac:dyDescent="0.25">
      <c r="AD852" s="3"/>
    </row>
    <row r="853" spans="30:30" x14ac:dyDescent="0.25">
      <c r="AD853" s="3"/>
    </row>
    <row r="854" spans="30:30" x14ac:dyDescent="0.25">
      <c r="AD854" s="3"/>
    </row>
    <row r="855" spans="30:30" x14ac:dyDescent="0.25">
      <c r="AD855" s="3"/>
    </row>
    <row r="856" spans="30:30" x14ac:dyDescent="0.25">
      <c r="AD856" s="3"/>
    </row>
    <row r="857" spans="30:30" x14ac:dyDescent="0.25">
      <c r="AD857" s="3"/>
    </row>
    <row r="858" spans="30:30" x14ac:dyDescent="0.25">
      <c r="AD858" s="3"/>
    </row>
    <row r="859" spans="30:30" x14ac:dyDescent="0.25">
      <c r="AD859" s="3"/>
    </row>
    <row r="860" spans="30:30" x14ac:dyDescent="0.25">
      <c r="AD860" s="3"/>
    </row>
    <row r="861" spans="30:30" x14ac:dyDescent="0.25">
      <c r="AD861" s="3"/>
    </row>
    <row r="862" spans="30:30" x14ac:dyDescent="0.25">
      <c r="AD862" s="3"/>
    </row>
    <row r="863" spans="30:30" x14ac:dyDescent="0.25">
      <c r="AD863" s="3"/>
    </row>
    <row r="864" spans="30:30" x14ac:dyDescent="0.25">
      <c r="AD864" s="3"/>
    </row>
    <row r="865" spans="30:30" x14ac:dyDescent="0.25">
      <c r="AD865" s="3"/>
    </row>
    <row r="866" spans="30:30" x14ac:dyDescent="0.25">
      <c r="AD866" s="3"/>
    </row>
    <row r="867" spans="30:30" x14ac:dyDescent="0.25">
      <c r="AD867" s="3"/>
    </row>
    <row r="868" spans="30:30" x14ac:dyDescent="0.25">
      <c r="AD868" s="3"/>
    </row>
    <row r="869" spans="30:30" x14ac:dyDescent="0.25">
      <c r="AD869" s="3"/>
    </row>
    <row r="870" spans="30:30" x14ac:dyDescent="0.25">
      <c r="AD870" s="3"/>
    </row>
    <row r="871" spans="30:30" x14ac:dyDescent="0.25">
      <c r="AD871" s="3"/>
    </row>
    <row r="872" spans="30:30" x14ac:dyDescent="0.25">
      <c r="AD872" s="3"/>
    </row>
    <row r="873" spans="30:30" x14ac:dyDescent="0.25">
      <c r="AD873" s="3"/>
    </row>
    <row r="874" spans="30:30" x14ac:dyDescent="0.25">
      <c r="AD874" s="3"/>
    </row>
    <row r="875" spans="30:30" x14ac:dyDescent="0.25">
      <c r="AD875" s="3"/>
    </row>
    <row r="876" spans="30:30" x14ac:dyDescent="0.25">
      <c r="AD876" s="3"/>
    </row>
    <row r="877" spans="30:30" x14ac:dyDescent="0.25">
      <c r="AD877" s="3"/>
    </row>
    <row r="878" spans="30:30" x14ac:dyDescent="0.25">
      <c r="AD878" s="3"/>
    </row>
    <row r="879" spans="30:30" x14ac:dyDescent="0.25">
      <c r="AD879" s="3"/>
    </row>
    <row r="880" spans="30:30" x14ac:dyDescent="0.25">
      <c r="AD880" s="3"/>
    </row>
    <row r="881" spans="30:30" x14ac:dyDescent="0.25">
      <c r="AD881" s="3"/>
    </row>
    <row r="882" spans="30:30" x14ac:dyDescent="0.25">
      <c r="AD882" s="3"/>
    </row>
    <row r="883" spans="30:30" x14ac:dyDescent="0.25">
      <c r="AD883" s="3"/>
    </row>
    <row r="884" spans="30:30" x14ac:dyDescent="0.25">
      <c r="AD884" s="3"/>
    </row>
    <row r="885" spans="30:30" x14ac:dyDescent="0.25">
      <c r="AD885" s="3"/>
    </row>
    <row r="886" spans="30:30" x14ac:dyDescent="0.25">
      <c r="AD886" s="3"/>
    </row>
    <row r="887" spans="30:30" x14ac:dyDescent="0.25">
      <c r="AD887" s="3"/>
    </row>
    <row r="888" spans="30:30" x14ac:dyDescent="0.25">
      <c r="AD888" s="3"/>
    </row>
    <row r="889" spans="30:30" x14ac:dyDescent="0.25">
      <c r="AD889" s="3"/>
    </row>
    <row r="890" spans="30:30" x14ac:dyDescent="0.25">
      <c r="AD890" s="3"/>
    </row>
    <row r="891" spans="30:30" x14ac:dyDescent="0.25">
      <c r="AD891" s="3"/>
    </row>
    <row r="892" spans="30:30" x14ac:dyDescent="0.25">
      <c r="AD892" s="3"/>
    </row>
    <row r="893" spans="30:30" x14ac:dyDescent="0.25">
      <c r="AD893" s="3"/>
    </row>
    <row r="894" spans="30:30" x14ac:dyDescent="0.25">
      <c r="AD894" s="3"/>
    </row>
    <row r="895" spans="30:30" x14ac:dyDescent="0.25">
      <c r="AD895" s="3"/>
    </row>
    <row r="896" spans="30:30" x14ac:dyDescent="0.25">
      <c r="AD896" s="3"/>
    </row>
    <row r="897" spans="30:30" x14ac:dyDescent="0.25">
      <c r="AD897" s="3"/>
    </row>
    <row r="898" spans="30:30" x14ac:dyDescent="0.25">
      <c r="AD898" s="3"/>
    </row>
    <row r="899" spans="30:30" x14ac:dyDescent="0.25">
      <c r="AD899" s="3"/>
    </row>
    <row r="900" spans="30:30" x14ac:dyDescent="0.25">
      <c r="AD900" s="3"/>
    </row>
    <row r="901" spans="30:30" x14ac:dyDescent="0.25">
      <c r="AD901" s="3"/>
    </row>
    <row r="902" spans="30:30" x14ac:dyDescent="0.25">
      <c r="AD902" s="3"/>
    </row>
    <row r="903" spans="30:30" x14ac:dyDescent="0.25">
      <c r="AD903" s="3"/>
    </row>
    <row r="904" spans="30:30" x14ac:dyDescent="0.25">
      <c r="AD904" s="3"/>
    </row>
    <row r="905" spans="30:30" x14ac:dyDescent="0.25">
      <c r="AD905" s="3"/>
    </row>
    <row r="906" spans="30:30" x14ac:dyDescent="0.25">
      <c r="AD906" s="3"/>
    </row>
    <row r="907" spans="30:30" x14ac:dyDescent="0.25">
      <c r="AD907" s="3"/>
    </row>
    <row r="908" spans="30:30" x14ac:dyDescent="0.25">
      <c r="AD908" s="3"/>
    </row>
    <row r="909" spans="30:30" x14ac:dyDescent="0.25">
      <c r="AD909" s="3"/>
    </row>
    <row r="910" spans="30:30" x14ac:dyDescent="0.25">
      <c r="AD910" s="3"/>
    </row>
    <row r="911" spans="30:30" x14ac:dyDescent="0.25">
      <c r="AD911" s="3"/>
    </row>
    <row r="912" spans="30:30" x14ac:dyDescent="0.25">
      <c r="AD912" s="3"/>
    </row>
    <row r="913" spans="30:30" x14ac:dyDescent="0.25">
      <c r="AD913" s="3"/>
    </row>
    <row r="914" spans="30:30" x14ac:dyDescent="0.25">
      <c r="AD914" s="3"/>
    </row>
    <row r="915" spans="30:30" x14ac:dyDescent="0.25">
      <c r="AD915" s="3"/>
    </row>
    <row r="916" spans="30:30" x14ac:dyDescent="0.25">
      <c r="AD916" s="3"/>
    </row>
    <row r="917" spans="30:30" x14ac:dyDescent="0.25">
      <c r="AD917" s="3"/>
    </row>
    <row r="918" spans="30:30" x14ac:dyDescent="0.25">
      <c r="AD918" s="3"/>
    </row>
    <row r="919" spans="30:30" x14ac:dyDescent="0.25">
      <c r="AD919" s="3"/>
    </row>
    <row r="920" spans="30:30" x14ac:dyDescent="0.25">
      <c r="AD920" s="3"/>
    </row>
    <row r="921" spans="30:30" x14ac:dyDescent="0.25">
      <c r="AD921" s="3"/>
    </row>
    <row r="922" spans="30:30" x14ac:dyDescent="0.25">
      <c r="AD922" s="3"/>
    </row>
    <row r="923" spans="30:30" x14ac:dyDescent="0.25">
      <c r="AD923" s="3"/>
    </row>
    <row r="924" spans="30:30" x14ac:dyDescent="0.25">
      <c r="AD924" s="3"/>
    </row>
    <row r="925" spans="30:30" x14ac:dyDescent="0.25">
      <c r="AD925" s="3"/>
    </row>
    <row r="926" spans="30:30" x14ac:dyDescent="0.25">
      <c r="AD926" s="3"/>
    </row>
    <row r="927" spans="30:30" x14ac:dyDescent="0.25">
      <c r="AD927" s="3"/>
    </row>
    <row r="928" spans="30:30" x14ac:dyDescent="0.25">
      <c r="AD928" s="3"/>
    </row>
    <row r="929" spans="30:30" x14ac:dyDescent="0.25">
      <c r="AD929" s="3"/>
    </row>
    <row r="930" spans="30:30" x14ac:dyDescent="0.25">
      <c r="AD930" s="3"/>
    </row>
    <row r="931" spans="30:30" x14ac:dyDescent="0.25">
      <c r="AD931" s="3"/>
    </row>
    <row r="932" spans="30:30" x14ac:dyDescent="0.25">
      <c r="AD932" s="3"/>
    </row>
    <row r="933" spans="30:30" x14ac:dyDescent="0.25">
      <c r="AD933" s="3"/>
    </row>
    <row r="934" spans="30:30" x14ac:dyDescent="0.25">
      <c r="AD934" s="3"/>
    </row>
    <row r="935" spans="30:30" x14ac:dyDescent="0.25">
      <c r="AD935" s="3"/>
    </row>
    <row r="936" spans="30:30" x14ac:dyDescent="0.25">
      <c r="AD936" s="3"/>
    </row>
    <row r="937" spans="30:30" x14ac:dyDescent="0.25">
      <c r="AD937" s="3"/>
    </row>
    <row r="938" spans="30:30" x14ac:dyDescent="0.25">
      <c r="AD938" s="3"/>
    </row>
    <row r="939" spans="30:30" x14ac:dyDescent="0.25">
      <c r="AD939" s="3"/>
    </row>
    <row r="940" spans="30:30" x14ac:dyDescent="0.25">
      <c r="AD940" s="3"/>
    </row>
    <row r="941" spans="30:30" x14ac:dyDescent="0.25">
      <c r="AD941" s="3"/>
    </row>
    <row r="942" spans="30:30" x14ac:dyDescent="0.25">
      <c r="AD942" s="3"/>
    </row>
    <row r="943" spans="30:30" x14ac:dyDescent="0.25">
      <c r="AD943" s="3"/>
    </row>
    <row r="944" spans="30:30" x14ac:dyDescent="0.25">
      <c r="AD944" s="3"/>
    </row>
    <row r="945" spans="30:30" x14ac:dyDescent="0.25">
      <c r="AD945" s="3"/>
    </row>
    <row r="946" spans="30:30" x14ac:dyDescent="0.25">
      <c r="AD946" s="3"/>
    </row>
    <row r="947" spans="30:30" x14ac:dyDescent="0.25">
      <c r="AD947" s="3"/>
    </row>
    <row r="948" spans="30:30" x14ac:dyDescent="0.25">
      <c r="AD948" s="3"/>
    </row>
    <row r="949" spans="30:30" x14ac:dyDescent="0.25">
      <c r="AD949" s="3"/>
    </row>
    <row r="950" spans="30:30" x14ac:dyDescent="0.25">
      <c r="AD950" s="3"/>
    </row>
    <row r="951" spans="30:30" x14ac:dyDescent="0.25">
      <c r="AD951" s="3"/>
    </row>
    <row r="952" spans="30:30" x14ac:dyDescent="0.25">
      <c r="AD952" s="3"/>
    </row>
    <row r="953" spans="30:30" x14ac:dyDescent="0.25">
      <c r="AD953" s="3"/>
    </row>
    <row r="954" spans="30:30" x14ac:dyDescent="0.25">
      <c r="AD954" s="3"/>
    </row>
    <row r="955" spans="30:30" x14ac:dyDescent="0.25">
      <c r="AD955" s="3"/>
    </row>
    <row r="956" spans="30:30" x14ac:dyDescent="0.25">
      <c r="AD956" s="3"/>
    </row>
    <row r="957" spans="30:30" x14ac:dyDescent="0.25">
      <c r="AD957" s="3"/>
    </row>
    <row r="958" spans="30:30" x14ac:dyDescent="0.25">
      <c r="AD958" s="3"/>
    </row>
    <row r="959" spans="30:30" x14ac:dyDescent="0.25">
      <c r="AD959" s="3"/>
    </row>
    <row r="960" spans="30:30" x14ac:dyDescent="0.25">
      <c r="AD960" s="3"/>
    </row>
    <row r="961" spans="30:30" x14ac:dyDescent="0.25">
      <c r="AD961" s="3"/>
    </row>
    <row r="962" spans="30:30" x14ac:dyDescent="0.25">
      <c r="AD962" s="3"/>
    </row>
    <row r="963" spans="30:30" x14ac:dyDescent="0.25">
      <c r="AD963" s="3"/>
    </row>
    <row r="964" spans="30:30" x14ac:dyDescent="0.25">
      <c r="AD964" s="3"/>
    </row>
    <row r="965" spans="30:30" x14ac:dyDescent="0.25">
      <c r="AD965" s="3"/>
    </row>
    <row r="966" spans="30:30" x14ac:dyDescent="0.25">
      <c r="AD966" s="3"/>
    </row>
    <row r="967" spans="30:30" x14ac:dyDescent="0.25">
      <c r="AD967" s="3"/>
    </row>
    <row r="968" spans="30:30" x14ac:dyDescent="0.25">
      <c r="AD968" s="3"/>
    </row>
    <row r="969" spans="30:30" x14ac:dyDescent="0.25">
      <c r="AD969" s="3"/>
    </row>
    <row r="970" spans="30:30" x14ac:dyDescent="0.25">
      <c r="AD970" s="3"/>
    </row>
    <row r="971" spans="30:30" x14ac:dyDescent="0.25">
      <c r="AD971" s="3"/>
    </row>
    <row r="972" spans="30:30" x14ac:dyDescent="0.25">
      <c r="AD972" s="3"/>
    </row>
    <row r="973" spans="30:30" x14ac:dyDescent="0.25">
      <c r="AD973" s="3"/>
    </row>
    <row r="974" spans="30:30" x14ac:dyDescent="0.25">
      <c r="AD974" s="3"/>
    </row>
    <row r="975" spans="30:30" x14ac:dyDescent="0.25">
      <c r="AD975" s="3"/>
    </row>
    <row r="976" spans="30:30" x14ac:dyDescent="0.25">
      <c r="AD976" s="3"/>
    </row>
    <row r="977" spans="30:30" x14ac:dyDescent="0.25">
      <c r="AD977" s="3"/>
    </row>
    <row r="978" spans="30:30" x14ac:dyDescent="0.25">
      <c r="AD978" s="3"/>
    </row>
    <row r="979" spans="30:30" x14ac:dyDescent="0.25">
      <c r="AD979" s="3"/>
    </row>
    <row r="980" spans="30:30" x14ac:dyDescent="0.25">
      <c r="AD980" s="3"/>
    </row>
    <row r="981" spans="30:30" x14ac:dyDescent="0.25">
      <c r="AD981" s="3"/>
    </row>
    <row r="982" spans="30:30" x14ac:dyDescent="0.25">
      <c r="AD982" s="3"/>
    </row>
    <row r="983" spans="30:30" x14ac:dyDescent="0.25">
      <c r="AD983" s="3"/>
    </row>
    <row r="984" spans="30:30" x14ac:dyDescent="0.25">
      <c r="AD984" s="3"/>
    </row>
    <row r="985" spans="30:30" x14ac:dyDescent="0.25">
      <c r="AD985" s="3"/>
    </row>
    <row r="986" spans="30:30" x14ac:dyDescent="0.25">
      <c r="AD986" s="3"/>
    </row>
    <row r="987" spans="30:30" x14ac:dyDescent="0.25">
      <c r="AD987" s="3"/>
    </row>
    <row r="988" spans="30:30" x14ac:dyDescent="0.25">
      <c r="AD988" s="3"/>
    </row>
    <row r="989" spans="30:30" x14ac:dyDescent="0.25">
      <c r="AD989" s="3"/>
    </row>
    <row r="990" spans="30:30" x14ac:dyDescent="0.25">
      <c r="AD990" s="3"/>
    </row>
    <row r="991" spans="30:30" x14ac:dyDescent="0.25">
      <c r="AD991" s="3"/>
    </row>
    <row r="992" spans="30:30" x14ac:dyDescent="0.25">
      <c r="AD992" s="3"/>
    </row>
    <row r="993" spans="30:30" x14ac:dyDescent="0.25">
      <c r="AD993" s="3"/>
    </row>
    <row r="994" spans="30:30" x14ac:dyDescent="0.25">
      <c r="AD994" s="3"/>
    </row>
    <row r="995" spans="30:30" x14ac:dyDescent="0.25">
      <c r="AD995" s="3"/>
    </row>
    <row r="996" spans="30:30" x14ac:dyDescent="0.25">
      <c r="AD996" s="3"/>
    </row>
    <row r="997" spans="30:30" x14ac:dyDescent="0.25">
      <c r="AD997" s="3"/>
    </row>
    <row r="998" spans="30:30" x14ac:dyDescent="0.25">
      <c r="AD998" s="3"/>
    </row>
    <row r="999" spans="30:30" x14ac:dyDescent="0.25">
      <c r="AD999" s="3"/>
    </row>
    <row r="1000" spans="30:30" x14ac:dyDescent="0.25">
      <c r="AD1000" s="3"/>
    </row>
    <row r="1001" spans="30:30" x14ac:dyDescent="0.25">
      <c r="AD1001" s="3"/>
    </row>
    <row r="1002" spans="30:30" x14ac:dyDescent="0.25">
      <c r="AD1002" s="3"/>
    </row>
    <row r="1003" spans="30:30" x14ac:dyDescent="0.25">
      <c r="AD1003" s="3"/>
    </row>
    <row r="1004" spans="30:30" x14ac:dyDescent="0.25">
      <c r="AD1004" s="3"/>
    </row>
    <row r="1005" spans="30:30" x14ac:dyDescent="0.25">
      <c r="AD1005" s="3"/>
    </row>
    <row r="1006" spans="30:30" x14ac:dyDescent="0.25">
      <c r="AD1006" s="3"/>
    </row>
    <row r="1007" spans="30:30" x14ac:dyDescent="0.25">
      <c r="AD1007" s="3"/>
    </row>
    <row r="1008" spans="30:30" x14ac:dyDescent="0.25">
      <c r="AD1008" s="3"/>
    </row>
    <row r="1009" spans="30:30" x14ac:dyDescent="0.25">
      <c r="AD1009" s="3"/>
    </row>
    <row r="1010" spans="30:30" x14ac:dyDescent="0.25">
      <c r="AD1010" s="3"/>
    </row>
    <row r="1011" spans="30:30" x14ac:dyDescent="0.25">
      <c r="AD1011" s="3"/>
    </row>
    <row r="1012" spans="30:30" x14ac:dyDescent="0.25">
      <c r="AD1012" s="3"/>
    </row>
    <row r="1013" spans="30:30" x14ac:dyDescent="0.25">
      <c r="AD1013" s="3"/>
    </row>
    <row r="1014" spans="30:30" x14ac:dyDescent="0.25">
      <c r="AD1014" s="3"/>
    </row>
    <row r="1015" spans="30:30" x14ac:dyDescent="0.25">
      <c r="AD1015" s="3"/>
    </row>
    <row r="1016" spans="30:30" x14ac:dyDescent="0.25">
      <c r="AD1016" s="3"/>
    </row>
    <row r="1017" spans="30:30" x14ac:dyDescent="0.25">
      <c r="AD1017" s="3"/>
    </row>
    <row r="1018" spans="30:30" x14ac:dyDescent="0.25">
      <c r="AD1018" s="3"/>
    </row>
    <row r="1019" spans="30:30" x14ac:dyDescent="0.25">
      <c r="AD1019" s="3"/>
    </row>
    <row r="1020" spans="30:30" x14ac:dyDescent="0.25">
      <c r="AD1020" s="3"/>
    </row>
    <row r="1021" spans="30:30" x14ac:dyDescent="0.25">
      <c r="AD1021" s="3"/>
    </row>
    <row r="1022" spans="30:30" x14ac:dyDescent="0.25">
      <c r="AD1022" s="3"/>
    </row>
    <row r="1023" spans="30:30" x14ac:dyDescent="0.25">
      <c r="AD1023" s="3"/>
    </row>
    <row r="1024" spans="30:30" x14ac:dyDescent="0.25">
      <c r="AD1024" s="3"/>
    </row>
    <row r="1025" spans="30:30" x14ac:dyDescent="0.25">
      <c r="AD1025" s="3"/>
    </row>
    <row r="1026" spans="30:30" x14ac:dyDescent="0.25">
      <c r="AD1026" s="3"/>
    </row>
    <row r="1027" spans="30:30" x14ac:dyDescent="0.25">
      <c r="AD1027" s="3"/>
    </row>
    <row r="1028" spans="30:30" x14ac:dyDescent="0.25">
      <c r="AD1028" s="3"/>
    </row>
    <row r="1029" spans="30:30" x14ac:dyDescent="0.25">
      <c r="AD1029" s="3"/>
    </row>
    <row r="1030" spans="30:30" x14ac:dyDescent="0.25">
      <c r="AD1030" s="3"/>
    </row>
    <row r="1031" spans="30:30" x14ac:dyDescent="0.25">
      <c r="AD1031" s="3"/>
    </row>
    <row r="1032" spans="30:30" x14ac:dyDescent="0.25">
      <c r="AD1032" s="3"/>
    </row>
    <row r="1033" spans="30:30" x14ac:dyDescent="0.25">
      <c r="AD1033" s="3"/>
    </row>
    <row r="1034" spans="30:30" x14ac:dyDescent="0.25">
      <c r="AD1034" s="3"/>
    </row>
    <row r="1035" spans="30:30" x14ac:dyDescent="0.25">
      <c r="AD1035" s="3"/>
    </row>
    <row r="1036" spans="30:30" x14ac:dyDescent="0.25">
      <c r="AD1036" s="3"/>
    </row>
    <row r="1037" spans="30:30" x14ac:dyDescent="0.25">
      <c r="AD1037" s="3"/>
    </row>
    <row r="1038" spans="30:30" x14ac:dyDescent="0.25">
      <c r="AD1038" s="3"/>
    </row>
    <row r="1039" spans="30:30" x14ac:dyDescent="0.25">
      <c r="AD1039" s="3"/>
    </row>
    <row r="1040" spans="30:30" x14ac:dyDescent="0.25">
      <c r="AD1040" s="3"/>
    </row>
    <row r="1041" spans="30:30" x14ac:dyDescent="0.25">
      <c r="AD1041" s="3"/>
    </row>
    <row r="1042" spans="30:30" x14ac:dyDescent="0.25">
      <c r="AD1042" s="3"/>
    </row>
    <row r="1043" spans="30:30" x14ac:dyDescent="0.25">
      <c r="AD1043" s="3"/>
    </row>
    <row r="1044" spans="30:30" x14ac:dyDescent="0.25">
      <c r="AD1044" s="3"/>
    </row>
    <row r="1045" spans="30:30" x14ac:dyDescent="0.25">
      <c r="AD1045" s="3"/>
    </row>
    <row r="1046" spans="30:30" x14ac:dyDescent="0.25">
      <c r="AD1046" s="3"/>
    </row>
    <row r="1047" spans="30:30" x14ac:dyDescent="0.25">
      <c r="AD1047" s="3"/>
    </row>
    <row r="1048" spans="30:30" x14ac:dyDescent="0.25">
      <c r="AD1048" s="3"/>
    </row>
    <row r="1049" spans="30:30" x14ac:dyDescent="0.25">
      <c r="AD1049" s="3"/>
    </row>
    <row r="1050" spans="30:30" x14ac:dyDescent="0.25">
      <c r="AD1050" s="3"/>
    </row>
    <row r="1051" spans="30:30" x14ac:dyDescent="0.25">
      <c r="AD1051" s="3"/>
    </row>
    <row r="1052" spans="30:30" x14ac:dyDescent="0.25">
      <c r="AD1052" s="3"/>
    </row>
    <row r="1053" spans="30:30" x14ac:dyDescent="0.25">
      <c r="AD1053" s="3"/>
    </row>
    <row r="1054" spans="30:30" x14ac:dyDescent="0.25">
      <c r="AD1054" s="3"/>
    </row>
    <row r="1055" spans="30:30" x14ac:dyDescent="0.25">
      <c r="AD1055" s="3"/>
    </row>
    <row r="1056" spans="30:30" x14ac:dyDescent="0.25">
      <c r="AD1056" s="3"/>
    </row>
    <row r="1057" spans="30:30" x14ac:dyDescent="0.25">
      <c r="AD1057" s="3"/>
    </row>
    <row r="1058" spans="30:30" x14ac:dyDescent="0.25">
      <c r="AD1058" s="3"/>
    </row>
    <row r="1059" spans="30:30" x14ac:dyDescent="0.25">
      <c r="AD1059" s="3"/>
    </row>
    <row r="1060" spans="30:30" x14ac:dyDescent="0.25">
      <c r="AD1060" s="3"/>
    </row>
    <row r="1061" spans="30:30" x14ac:dyDescent="0.25">
      <c r="AD1061" s="3"/>
    </row>
    <row r="1062" spans="30:30" x14ac:dyDescent="0.25">
      <c r="AD1062" s="3"/>
    </row>
    <row r="1063" spans="30:30" x14ac:dyDescent="0.25">
      <c r="AD1063" s="3"/>
    </row>
    <row r="1064" spans="30:30" x14ac:dyDescent="0.25">
      <c r="AD1064" s="3"/>
    </row>
    <row r="1065" spans="30:30" x14ac:dyDescent="0.25">
      <c r="AD1065" s="3"/>
    </row>
    <row r="1066" spans="30:30" x14ac:dyDescent="0.25">
      <c r="AD1066" s="3"/>
    </row>
    <row r="1067" spans="30:30" x14ac:dyDescent="0.25">
      <c r="AD1067" s="3"/>
    </row>
    <row r="1068" spans="30:30" x14ac:dyDescent="0.25">
      <c r="AD1068" s="3"/>
    </row>
    <row r="1069" spans="30:30" x14ac:dyDescent="0.25">
      <c r="AD1069" s="3"/>
    </row>
    <row r="1070" spans="30:30" x14ac:dyDescent="0.25">
      <c r="AD1070" s="3"/>
    </row>
    <row r="1071" spans="30:30" x14ac:dyDescent="0.25">
      <c r="AD1071" s="3"/>
    </row>
    <row r="1072" spans="30:30" x14ac:dyDescent="0.25">
      <c r="AD1072" s="3"/>
    </row>
    <row r="1073" spans="30:30" x14ac:dyDescent="0.25">
      <c r="AD1073" s="3"/>
    </row>
    <row r="1074" spans="30:30" x14ac:dyDescent="0.25">
      <c r="AD1074" s="3"/>
    </row>
    <row r="1075" spans="30:30" x14ac:dyDescent="0.25">
      <c r="AD1075" s="3"/>
    </row>
    <row r="1076" spans="30:30" x14ac:dyDescent="0.25">
      <c r="AD1076" s="3"/>
    </row>
    <row r="1077" spans="30:30" x14ac:dyDescent="0.25">
      <c r="AD1077" s="3"/>
    </row>
    <row r="1078" spans="30:30" x14ac:dyDescent="0.25">
      <c r="AD1078" s="3"/>
    </row>
    <row r="1079" spans="30:30" x14ac:dyDescent="0.25">
      <c r="AD1079" s="3"/>
    </row>
    <row r="1080" spans="30:30" x14ac:dyDescent="0.25">
      <c r="AD1080" s="3"/>
    </row>
    <row r="1081" spans="30:30" x14ac:dyDescent="0.25">
      <c r="AD1081" s="3"/>
    </row>
    <row r="1082" spans="30:30" x14ac:dyDescent="0.25">
      <c r="AD1082" s="3"/>
    </row>
    <row r="1083" spans="30:30" x14ac:dyDescent="0.25">
      <c r="AD1083" s="3"/>
    </row>
    <row r="1084" spans="30:30" x14ac:dyDescent="0.25">
      <c r="AD1084" s="3"/>
    </row>
    <row r="1085" spans="30:30" x14ac:dyDescent="0.25">
      <c r="AD1085" s="3"/>
    </row>
    <row r="1086" spans="30:30" x14ac:dyDescent="0.25">
      <c r="AD1086" s="3"/>
    </row>
    <row r="1087" spans="30:30" x14ac:dyDescent="0.25">
      <c r="AD1087" s="3"/>
    </row>
    <row r="1088" spans="30:30" x14ac:dyDescent="0.25">
      <c r="AD1088" s="3"/>
    </row>
    <row r="1089" spans="30:30" x14ac:dyDescent="0.25">
      <c r="AD1089" s="3"/>
    </row>
    <row r="1090" spans="30:30" x14ac:dyDescent="0.25">
      <c r="AD1090" s="3"/>
    </row>
    <row r="1091" spans="30:30" x14ac:dyDescent="0.25">
      <c r="AD1091" s="3"/>
    </row>
    <row r="1092" spans="30:30" x14ac:dyDescent="0.25">
      <c r="AD1092" s="3"/>
    </row>
    <row r="1093" spans="30:30" x14ac:dyDescent="0.25">
      <c r="AD1093" s="3"/>
    </row>
    <row r="1094" spans="30:30" x14ac:dyDescent="0.25">
      <c r="AD1094" s="3"/>
    </row>
    <row r="1095" spans="30:30" x14ac:dyDescent="0.25">
      <c r="AD1095" s="3"/>
    </row>
    <row r="1096" spans="30:30" x14ac:dyDescent="0.25">
      <c r="AD1096" s="3"/>
    </row>
    <row r="1097" spans="30:30" x14ac:dyDescent="0.25">
      <c r="AD1097" s="3"/>
    </row>
    <row r="1098" spans="30:30" x14ac:dyDescent="0.25">
      <c r="AD1098" s="3"/>
    </row>
    <row r="1099" spans="30:30" x14ac:dyDescent="0.25">
      <c r="AD1099" s="3"/>
    </row>
    <row r="1100" spans="30:30" x14ac:dyDescent="0.25">
      <c r="AD1100" s="3"/>
    </row>
    <row r="1101" spans="30:30" x14ac:dyDescent="0.25">
      <c r="AD1101" s="3"/>
    </row>
    <row r="1102" spans="30:30" x14ac:dyDescent="0.25">
      <c r="AD1102" s="3"/>
    </row>
    <row r="1103" spans="30:30" x14ac:dyDescent="0.25">
      <c r="AD1103" s="3"/>
    </row>
    <row r="1104" spans="30:30" x14ac:dyDescent="0.25">
      <c r="AD1104" s="3"/>
    </row>
    <row r="1105" spans="30:30" x14ac:dyDescent="0.25">
      <c r="AD1105" s="3"/>
    </row>
    <row r="1106" spans="30:30" x14ac:dyDescent="0.25">
      <c r="AD1106" s="3"/>
    </row>
    <row r="1107" spans="30:30" x14ac:dyDescent="0.25">
      <c r="AD1107" s="3"/>
    </row>
    <row r="1108" spans="30:30" x14ac:dyDescent="0.25">
      <c r="AD1108" s="3"/>
    </row>
    <row r="1109" spans="30:30" x14ac:dyDescent="0.25">
      <c r="AD1109" s="3"/>
    </row>
    <row r="1110" spans="30:30" x14ac:dyDescent="0.25">
      <c r="AD1110" s="3"/>
    </row>
    <row r="1111" spans="30:30" x14ac:dyDescent="0.25">
      <c r="AD1111" s="3"/>
    </row>
    <row r="1112" spans="30:30" x14ac:dyDescent="0.25">
      <c r="AD1112" s="3"/>
    </row>
    <row r="1113" spans="30:30" x14ac:dyDescent="0.25">
      <c r="AD1113" s="3"/>
    </row>
    <row r="1114" spans="30:30" x14ac:dyDescent="0.25">
      <c r="AD1114" s="3"/>
    </row>
    <row r="1115" spans="30:30" x14ac:dyDescent="0.25">
      <c r="AD1115" s="3"/>
    </row>
    <row r="1116" spans="30:30" x14ac:dyDescent="0.25">
      <c r="AD1116" s="3"/>
    </row>
    <row r="1117" spans="30:30" x14ac:dyDescent="0.25">
      <c r="AD1117" s="3"/>
    </row>
    <row r="1118" spans="30:30" x14ac:dyDescent="0.25">
      <c r="AD1118" s="3"/>
    </row>
    <row r="1119" spans="30:30" x14ac:dyDescent="0.25">
      <c r="AD1119" s="3"/>
    </row>
    <row r="1120" spans="30:30" x14ac:dyDescent="0.25">
      <c r="AD1120" s="3"/>
    </row>
    <row r="1121" spans="30:30" x14ac:dyDescent="0.25">
      <c r="AD1121" s="3"/>
    </row>
    <row r="1122" spans="30:30" x14ac:dyDescent="0.25">
      <c r="AD1122" s="3"/>
    </row>
    <row r="1123" spans="30:30" x14ac:dyDescent="0.25">
      <c r="AD1123" s="3"/>
    </row>
    <row r="1124" spans="30:30" x14ac:dyDescent="0.25">
      <c r="AD1124" s="3"/>
    </row>
    <row r="1125" spans="30:30" x14ac:dyDescent="0.25">
      <c r="AD1125" s="3"/>
    </row>
    <row r="1126" spans="30:30" x14ac:dyDescent="0.25">
      <c r="AD1126" s="3"/>
    </row>
    <row r="1127" spans="30:30" x14ac:dyDescent="0.25">
      <c r="AD1127" s="3"/>
    </row>
    <row r="1128" spans="30:30" x14ac:dyDescent="0.25">
      <c r="AD1128" s="3"/>
    </row>
    <row r="1129" spans="30:30" x14ac:dyDescent="0.25">
      <c r="AD1129" s="3"/>
    </row>
    <row r="1130" spans="30:30" x14ac:dyDescent="0.25">
      <c r="AD1130" s="3"/>
    </row>
    <row r="1131" spans="30:30" x14ac:dyDescent="0.25">
      <c r="AD1131" s="3"/>
    </row>
    <row r="1132" spans="30:30" x14ac:dyDescent="0.25">
      <c r="AD1132" s="3"/>
    </row>
    <row r="1133" spans="30:30" x14ac:dyDescent="0.25">
      <c r="AD1133" s="3"/>
    </row>
    <row r="1134" spans="30:30" x14ac:dyDescent="0.25">
      <c r="AD1134" s="3"/>
    </row>
    <row r="1135" spans="30:30" x14ac:dyDescent="0.25">
      <c r="AD1135" s="3"/>
    </row>
    <row r="1136" spans="30:30" x14ac:dyDescent="0.25">
      <c r="AD1136" s="3"/>
    </row>
    <row r="1137" spans="30:30" x14ac:dyDescent="0.25">
      <c r="AD1137" s="3"/>
    </row>
    <row r="1138" spans="30:30" x14ac:dyDescent="0.25">
      <c r="AD1138" s="3"/>
    </row>
    <row r="1139" spans="30:30" x14ac:dyDescent="0.25">
      <c r="AD1139" s="3"/>
    </row>
    <row r="1140" spans="30:30" x14ac:dyDescent="0.25">
      <c r="AD1140" s="3"/>
    </row>
    <row r="1141" spans="30:30" x14ac:dyDescent="0.25">
      <c r="AD1141" s="3"/>
    </row>
    <row r="1142" spans="30:30" x14ac:dyDescent="0.25">
      <c r="AD1142" s="3"/>
    </row>
    <row r="1143" spans="30:30" x14ac:dyDescent="0.25">
      <c r="AD1143" s="3"/>
    </row>
    <row r="1144" spans="30:30" x14ac:dyDescent="0.25">
      <c r="AD1144" s="3"/>
    </row>
    <row r="1145" spans="30:30" x14ac:dyDescent="0.25">
      <c r="AD1145" s="3"/>
    </row>
    <row r="1146" spans="30:30" x14ac:dyDescent="0.25">
      <c r="AD1146" s="3"/>
    </row>
    <row r="1147" spans="30:30" x14ac:dyDescent="0.25">
      <c r="AD1147" s="3"/>
    </row>
    <row r="1148" spans="30:30" x14ac:dyDescent="0.25">
      <c r="AD1148" s="3"/>
    </row>
    <row r="1149" spans="30:30" x14ac:dyDescent="0.25">
      <c r="AD1149" s="3"/>
    </row>
    <row r="1150" spans="30:30" x14ac:dyDescent="0.25">
      <c r="AD1150" s="3"/>
    </row>
    <row r="1151" spans="30:30" x14ac:dyDescent="0.25">
      <c r="AD1151" s="3"/>
    </row>
    <row r="1152" spans="30:30" x14ac:dyDescent="0.25">
      <c r="AD1152" s="3"/>
    </row>
    <row r="1153" spans="30:30" x14ac:dyDescent="0.25">
      <c r="AD1153" s="3"/>
    </row>
    <row r="1154" spans="30:30" x14ac:dyDescent="0.25">
      <c r="AD1154" s="3"/>
    </row>
    <row r="1155" spans="30:30" x14ac:dyDescent="0.25">
      <c r="AD1155" s="3"/>
    </row>
    <row r="1156" spans="30:30" x14ac:dyDescent="0.25">
      <c r="AD1156" s="3"/>
    </row>
    <row r="1157" spans="30:30" x14ac:dyDescent="0.25">
      <c r="AD1157" s="3"/>
    </row>
    <row r="1158" spans="30:30" x14ac:dyDescent="0.25">
      <c r="AD1158" s="3"/>
    </row>
    <row r="1159" spans="30:30" x14ac:dyDescent="0.25">
      <c r="AD1159" s="3"/>
    </row>
    <row r="1160" spans="30:30" x14ac:dyDescent="0.25">
      <c r="AD1160" s="3"/>
    </row>
    <row r="1161" spans="30:30" x14ac:dyDescent="0.25">
      <c r="AD1161" s="3"/>
    </row>
    <row r="1162" spans="30:30" x14ac:dyDescent="0.25">
      <c r="AD1162" s="3"/>
    </row>
    <row r="1163" spans="30:30" x14ac:dyDescent="0.25">
      <c r="AD1163" s="3"/>
    </row>
    <row r="1164" spans="30:30" x14ac:dyDescent="0.25">
      <c r="AD1164" s="3"/>
    </row>
    <row r="1165" spans="30:30" x14ac:dyDescent="0.25">
      <c r="AD1165" s="3"/>
    </row>
    <row r="1166" spans="30:30" x14ac:dyDescent="0.25">
      <c r="AD1166" s="3"/>
    </row>
    <row r="1167" spans="30:30" x14ac:dyDescent="0.25">
      <c r="AD1167" s="3"/>
    </row>
    <row r="1168" spans="30:30" x14ac:dyDescent="0.25">
      <c r="AD1168" s="3"/>
    </row>
    <row r="1169" spans="30:30" x14ac:dyDescent="0.25">
      <c r="AD1169" s="3"/>
    </row>
    <row r="1170" spans="30:30" x14ac:dyDescent="0.25">
      <c r="AD1170" s="3"/>
    </row>
    <row r="1171" spans="30:30" x14ac:dyDescent="0.25">
      <c r="AD1171" s="3"/>
    </row>
    <row r="1172" spans="30:30" x14ac:dyDescent="0.25">
      <c r="AD1172" s="3"/>
    </row>
    <row r="1173" spans="30:30" x14ac:dyDescent="0.25">
      <c r="AD1173" s="3"/>
    </row>
    <row r="1174" spans="30:30" x14ac:dyDescent="0.25">
      <c r="AD1174" s="3"/>
    </row>
    <row r="1175" spans="30:30" x14ac:dyDescent="0.25">
      <c r="AD1175" s="3"/>
    </row>
    <row r="1176" spans="30:30" x14ac:dyDescent="0.25">
      <c r="AD1176" s="3"/>
    </row>
    <row r="1177" spans="30:30" x14ac:dyDescent="0.25">
      <c r="AD1177" s="3"/>
    </row>
    <row r="1178" spans="30:30" x14ac:dyDescent="0.25">
      <c r="AD1178" s="3"/>
    </row>
    <row r="1179" spans="30:30" x14ac:dyDescent="0.25">
      <c r="AD1179" s="3"/>
    </row>
    <row r="1180" spans="30:30" x14ac:dyDescent="0.25">
      <c r="AD1180" s="3"/>
    </row>
    <row r="1181" spans="30:30" x14ac:dyDescent="0.25">
      <c r="AD1181" s="3"/>
    </row>
    <row r="1182" spans="30:30" x14ac:dyDescent="0.25">
      <c r="AD1182" s="3"/>
    </row>
    <row r="1183" spans="30:30" x14ac:dyDescent="0.25">
      <c r="AD1183" s="3"/>
    </row>
    <row r="1184" spans="30:30" x14ac:dyDescent="0.25">
      <c r="AD1184" s="3"/>
    </row>
    <row r="1185" spans="30:30" x14ac:dyDescent="0.25">
      <c r="AD1185" s="3"/>
    </row>
    <row r="1186" spans="30:30" x14ac:dyDescent="0.25">
      <c r="AD1186" s="3"/>
    </row>
    <row r="1187" spans="30:30" x14ac:dyDescent="0.25">
      <c r="AD1187" s="3"/>
    </row>
    <row r="1188" spans="30:30" x14ac:dyDescent="0.25">
      <c r="AD1188" s="3"/>
    </row>
    <row r="1189" spans="30:30" x14ac:dyDescent="0.25">
      <c r="AD1189" s="3"/>
    </row>
    <row r="1190" spans="30:30" x14ac:dyDescent="0.25">
      <c r="AD1190" s="3"/>
    </row>
    <row r="1191" spans="30:30" x14ac:dyDescent="0.25">
      <c r="AD1191" s="3"/>
    </row>
    <row r="1192" spans="30:30" x14ac:dyDescent="0.25">
      <c r="AD1192" s="3"/>
    </row>
    <row r="1193" spans="30:30" x14ac:dyDescent="0.25">
      <c r="AD1193" s="3"/>
    </row>
    <row r="1194" spans="30:30" x14ac:dyDescent="0.25">
      <c r="AD1194" s="3"/>
    </row>
    <row r="1195" spans="30:30" x14ac:dyDescent="0.25">
      <c r="AD1195" s="3"/>
    </row>
    <row r="1196" spans="30:30" x14ac:dyDescent="0.25">
      <c r="AD1196" s="3"/>
    </row>
    <row r="1197" spans="30:30" x14ac:dyDescent="0.25">
      <c r="AD1197" s="3"/>
    </row>
    <row r="1198" spans="30:30" x14ac:dyDescent="0.25">
      <c r="AD1198" s="3"/>
    </row>
    <row r="1199" spans="30:30" x14ac:dyDescent="0.25">
      <c r="AD1199" s="3"/>
    </row>
    <row r="1200" spans="30:30" x14ac:dyDescent="0.25">
      <c r="AD1200" s="3"/>
    </row>
    <row r="1201" spans="30:30" x14ac:dyDescent="0.25">
      <c r="AD1201" s="3"/>
    </row>
    <row r="1202" spans="30:30" x14ac:dyDescent="0.25">
      <c r="AD1202" s="3"/>
    </row>
    <row r="1203" spans="30:30" x14ac:dyDescent="0.25">
      <c r="AD1203" s="3"/>
    </row>
    <row r="1204" spans="30:30" x14ac:dyDescent="0.25">
      <c r="AD1204" s="3"/>
    </row>
    <row r="1205" spans="30:30" x14ac:dyDescent="0.25">
      <c r="AD1205" s="3"/>
    </row>
    <row r="1206" spans="30:30" x14ac:dyDescent="0.25">
      <c r="AD1206" s="3"/>
    </row>
    <row r="1207" spans="30:30" x14ac:dyDescent="0.25">
      <c r="AD1207" s="3"/>
    </row>
    <row r="1208" spans="30:30" x14ac:dyDescent="0.25">
      <c r="AD1208" s="3"/>
    </row>
    <row r="1209" spans="30:30" x14ac:dyDescent="0.25">
      <c r="AD1209" s="3"/>
    </row>
    <row r="1210" spans="30:30" x14ac:dyDescent="0.25">
      <c r="AD1210" s="3"/>
    </row>
    <row r="1211" spans="30:30" x14ac:dyDescent="0.25">
      <c r="AD1211" s="3"/>
    </row>
    <row r="1212" spans="30:30" x14ac:dyDescent="0.25">
      <c r="AD1212" s="3"/>
    </row>
    <row r="1213" spans="30:30" x14ac:dyDescent="0.25">
      <c r="AD1213" s="3"/>
    </row>
    <row r="1214" spans="30:30" x14ac:dyDescent="0.25">
      <c r="AD1214" s="3"/>
    </row>
    <row r="1215" spans="30:30" x14ac:dyDescent="0.25">
      <c r="AD1215" s="3"/>
    </row>
    <row r="1216" spans="30:30" x14ac:dyDescent="0.25">
      <c r="AD1216" s="3"/>
    </row>
    <row r="1217" spans="30:30" x14ac:dyDescent="0.25">
      <c r="AD1217" s="3"/>
    </row>
    <row r="1218" spans="30:30" x14ac:dyDescent="0.25">
      <c r="AD1218" s="3"/>
    </row>
    <row r="1219" spans="30:30" x14ac:dyDescent="0.25">
      <c r="AD1219" s="3"/>
    </row>
    <row r="1220" spans="30:30" x14ac:dyDescent="0.25">
      <c r="AD1220" s="3"/>
    </row>
    <row r="1221" spans="30:30" x14ac:dyDescent="0.25">
      <c r="AD1221" s="3"/>
    </row>
    <row r="1222" spans="30:30" x14ac:dyDescent="0.25">
      <c r="AD1222" s="3"/>
    </row>
    <row r="1223" spans="30:30" x14ac:dyDescent="0.25">
      <c r="AD1223" s="3"/>
    </row>
    <row r="1224" spans="30:30" x14ac:dyDescent="0.25">
      <c r="AD1224" s="3"/>
    </row>
    <row r="1225" spans="30:30" x14ac:dyDescent="0.25">
      <c r="AD1225" s="3"/>
    </row>
    <row r="1226" spans="30:30" x14ac:dyDescent="0.25">
      <c r="AD1226" s="3"/>
    </row>
    <row r="1227" spans="30:30" x14ac:dyDescent="0.25">
      <c r="AD1227" s="3"/>
    </row>
    <row r="1228" spans="30:30" x14ac:dyDescent="0.25">
      <c r="AD1228" s="3"/>
    </row>
    <row r="1229" spans="30:30" x14ac:dyDescent="0.25">
      <c r="AD1229" s="3"/>
    </row>
    <row r="1230" spans="30:30" x14ac:dyDescent="0.25">
      <c r="AD1230" s="3"/>
    </row>
    <row r="1231" spans="30:30" x14ac:dyDescent="0.25">
      <c r="AD1231" s="3"/>
    </row>
    <row r="1232" spans="30:30" x14ac:dyDescent="0.25">
      <c r="AD1232" s="3"/>
    </row>
    <row r="1233" spans="30:30" x14ac:dyDescent="0.25">
      <c r="AD1233" s="3"/>
    </row>
    <row r="1234" spans="30:30" x14ac:dyDescent="0.25">
      <c r="AD1234" s="3"/>
    </row>
    <row r="1235" spans="30:30" x14ac:dyDescent="0.25">
      <c r="AD1235" s="3"/>
    </row>
    <row r="1236" spans="30:30" x14ac:dyDescent="0.25">
      <c r="AD1236" s="3"/>
    </row>
    <row r="1237" spans="30:30" x14ac:dyDescent="0.25">
      <c r="AD1237" s="3"/>
    </row>
    <row r="1238" spans="30:30" x14ac:dyDescent="0.25">
      <c r="AD1238" s="3"/>
    </row>
    <row r="1239" spans="30:30" x14ac:dyDescent="0.25">
      <c r="AD1239" s="3"/>
    </row>
    <row r="1240" spans="30:30" x14ac:dyDescent="0.25">
      <c r="AD1240" s="3"/>
    </row>
    <row r="1241" spans="30:30" x14ac:dyDescent="0.25">
      <c r="AD1241" s="3"/>
    </row>
    <row r="1242" spans="30:30" x14ac:dyDescent="0.25">
      <c r="AD1242" s="3"/>
    </row>
    <row r="1243" spans="30:30" x14ac:dyDescent="0.25">
      <c r="AD1243" s="3"/>
    </row>
    <row r="1244" spans="30:30" x14ac:dyDescent="0.25">
      <c r="AD1244" s="3"/>
    </row>
    <row r="1245" spans="30:30" x14ac:dyDescent="0.25">
      <c r="AD1245" s="3"/>
    </row>
    <row r="1246" spans="30:30" x14ac:dyDescent="0.25">
      <c r="AD1246" s="3"/>
    </row>
    <row r="1247" spans="30:30" x14ac:dyDescent="0.25">
      <c r="AD1247" s="3"/>
    </row>
    <row r="1248" spans="30:30" x14ac:dyDescent="0.25">
      <c r="AD1248" s="3"/>
    </row>
    <row r="1249" spans="30:30" x14ac:dyDescent="0.25">
      <c r="AD1249" s="3"/>
    </row>
    <row r="1250" spans="30:30" x14ac:dyDescent="0.25">
      <c r="AD1250" s="3"/>
    </row>
    <row r="1251" spans="30:30" x14ac:dyDescent="0.25">
      <c r="AD1251" s="3"/>
    </row>
    <row r="1252" spans="30:30" x14ac:dyDescent="0.25">
      <c r="AD1252" s="3"/>
    </row>
    <row r="1253" spans="30:30" x14ac:dyDescent="0.25">
      <c r="AD1253" s="3"/>
    </row>
    <row r="1254" spans="30:30" x14ac:dyDescent="0.25">
      <c r="AD1254" s="3"/>
    </row>
    <row r="1255" spans="30:30" x14ac:dyDescent="0.25">
      <c r="AD1255" s="3"/>
    </row>
    <row r="1256" spans="30:30" x14ac:dyDescent="0.25">
      <c r="AD1256" s="3"/>
    </row>
    <row r="1257" spans="30:30" x14ac:dyDescent="0.25">
      <c r="AD1257" s="3"/>
    </row>
    <row r="1258" spans="30:30" x14ac:dyDescent="0.25">
      <c r="AD1258" s="3"/>
    </row>
    <row r="1259" spans="30:30" x14ac:dyDescent="0.25">
      <c r="AD1259" s="3"/>
    </row>
    <row r="1260" spans="30:30" x14ac:dyDescent="0.25">
      <c r="AD1260" s="3"/>
    </row>
    <row r="1261" spans="30:30" x14ac:dyDescent="0.25">
      <c r="AD1261" s="3"/>
    </row>
    <row r="1262" spans="30:30" x14ac:dyDescent="0.25">
      <c r="AD1262" s="3"/>
    </row>
    <row r="1263" spans="30:30" x14ac:dyDescent="0.25">
      <c r="AD1263" s="3"/>
    </row>
    <row r="1264" spans="30:30" x14ac:dyDescent="0.25">
      <c r="AD1264" s="3"/>
    </row>
    <row r="1265" spans="30:30" x14ac:dyDescent="0.25">
      <c r="AD1265" s="3"/>
    </row>
    <row r="1266" spans="30:30" x14ac:dyDescent="0.25">
      <c r="AD1266" s="3"/>
    </row>
    <row r="1267" spans="30:30" x14ac:dyDescent="0.25">
      <c r="AD1267" s="3"/>
    </row>
    <row r="1268" spans="30:30" x14ac:dyDescent="0.25">
      <c r="AD1268" s="3"/>
    </row>
    <row r="1269" spans="30:30" x14ac:dyDescent="0.25">
      <c r="AD1269" s="3"/>
    </row>
    <row r="1270" spans="30:30" x14ac:dyDescent="0.25">
      <c r="AD1270" s="3"/>
    </row>
    <row r="1271" spans="30:30" x14ac:dyDescent="0.25">
      <c r="AD1271" s="3"/>
    </row>
    <row r="1272" spans="30:30" x14ac:dyDescent="0.25">
      <c r="AD1272" s="3"/>
    </row>
    <row r="1273" spans="30:30" x14ac:dyDescent="0.25">
      <c r="AD1273" s="3"/>
    </row>
    <row r="1274" spans="30:30" x14ac:dyDescent="0.25">
      <c r="AD1274" s="3"/>
    </row>
    <row r="1275" spans="30:30" x14ac:dyDescent="0.25">
      <c r="AD1275" s="3"/>
    </row>
    <row r="1276" spans="30:30" x14ac:dyDescent="0.25">
      <c r="AD1276" s="3"/>
    </row>
    <row r="1277" spans="30:30" x14ac:dyDescent="0.25">
      <c r="AD1277" s="3"/>
    </row>
    <row r="1278" spans="30:30" x14ac:dyDescent="0.25">
      <c r="AD1278" s="3"/>
    </row>
    <row r="1279" spans="30:30" x14ac:dyDescent="0.25">
      <c r="AD1279" s="3"/>
    </row>
    <row r="1280" spans="30:30" x14ac:dyDescent="0.25">
      <c r="AD1280" s="3"/>
    </row>
    <row r="1281" spans="30:30" x14ac:dyDescent="0.25">
      <c r="AD1281" s="3"/>
    </row>
    <row r="1282" spans="30:30" x14ac:dyDescent="0.25">
      <c r="AD1282" s="3"/>
    </row>
    <row r="1283" spans="30:30" x14ac:dyDescent="0.25">
      <c r="AD1283" s="3"/>
    </row>
    <row r="1284" spans="30:30" x14ac:dyDescent="0.25">
      <c r="AD1284" s="3"/>
    </row>
  </sheetData>
  <mergeCells count="3">
    <mergeCell ref="B1:N1"/>
    <mergeCell ref="P1:AC1"/>
    <mergeCell ref="AE1:AR1"/>
  </mergeCells>
  <pageMargins left="0.7" right="0.7" top="0.75" bottom="0.75" header="0.3" footer="0.3"/>
  <pageSetup paperSize="8" scale="2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4"/>
  <sheetViews>
    <sheetView zoomScaleNormal="100" workbookViewId="0">
      <selection activeCell="P42" sqref="P42"/>
    </sheetView>
  </sheetViews>
  <sheetFormatPr defaultRowHeight="15" x14ac:dyDescent="0.25"/>
  <cols>
    <col min="1" max="1" width="14.7109375" customWidth="1"/>
    <col min="2" max="2" width="16.140625" customWidth="1"/>
    <col min="3" max="3" width="16.85546875" customWidth="1"/>
    <col min="4" max="4" width="15.7109375" bestFit="1" customWidth="1"/>
    <col min="5" max="5" width="12.5703125" bestFit="1" customWidth="1"/>
    <col min="6" max="6" width="14.7109375" style="3" customWidth="1"/>
    <col min="7" max="7" width="12" customWidth="1"/>
    <col min="8" max="8" width="13.85546875" customWidth="1"/>
    <col min="9" max="9" width="15.140625" customWidth="1"/>
    <col min="10" max="10" width="15.28515625" customWidth="1"/>
    <col min="11" max="11" width="19.140625" customWidth="1"/>
    <col min="13" max="14" width="12.5703125" customWidth="1"/>
    <col min="15" max="15" width="14.85546875" customWidth="1"/>
    <col min="16" max="16" width="14.7109375" customWidth="1"/>
    <col min="17" max="17" width="12.5703125" customWidth="1"/>
    <col min="18" max="18" width="15.85546875" customWidth="1"/>
    <col min="19" max="19" width="12.5703125" customWidth="1"/>
    <col min="20" max="20" width="15.28515625" customWidth="1"/>
    <col min="21" max="21" width="15.5703125" customWidth="1"/>
    <col min="22" max="22" width="14.140625" customWidth="1"/>
    <col min="23" max="23" width="20.7109375" customWidth="1"/>
    <col min="25" max="30" width="16.7109375" style="49" customWidth="1"/>
    <col min="31" max="31" width="15.5703125" style="49" customWidth="1"/>
    <col min="32" max="33" width="16.7109375" style="49" customWidth="1"/>
    <col min="34" max="35" width="14.85546875" style="49" customWidth="1"/>
  </cols>
  <sheetData>
    <row r="1" spans="1:38" s="3" customFormat="1" ht="22.5" x14ac:dyDescent="0.3">
      <c r="A1" s="102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M1" s="102" t="s">
        <v>62</v>
      </c>
      <c r="N1" s="102"/>
      <c r="O1" s="102"/>
      <c r="P1" s="102"/>
      <c r="Q1" s="102"/>
      <c r="R1" s="102"/>
      <c r="S1" s="102"/>
      <c r="T1" s="102"/>
      <c r="U1" s="102"/>
      <c r="V1" s="102"/>
      <c r="W1" s="102"/>
      <c r="Y1" s="102" t="s">
        <v>76</v>
      </c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</row>
    <row r="2" spans="1:38" ht="45" x14ac:dyDescent="0.25">
      <c r="A2" s="1" t="s">
        <v>1</v>
      </c>
      <c r="B2" s="6" t="s">
        <v>7</v>
      </c>
      <c r="C2" s="21" t="s">
        <v>101</v>
      </c>
      <c r="D2" s="6" t="s">
        <v>37</v>
      </c>
      <c r="E2" s="6" t="s">
        <v>9</v>
      </c>
      <c r="F2" s="21" t="s">
        <v>38</v>
      </c>
      <c r="G2" s="21" t="s">
        <v>104</v>
      </c>
      <c r="H2" s="21" t="s">
        <v>105</v>
      </c>
      <c r="I2" s="21" t="s">
        <v>47</v>
      </c>
      <c r="J2" s="21" t="s">
        <v>49</v>
      </c>
      <c r="K2" s="6" t="s">
        <v>51</v>
      </c>
      <c r="L2" s="3"/>
      <c r="M2" s="1" t="s">
        <v>1</v>
      </c>
      <c r="N2" s="6" t="s">
        <v>7</v>
      </c>
      <c r="O2" s="21" t="s">
        <v>101</v>
      </c>
      <c r="P2" s="6" t="s">
        <v>37</v>
      </c>
      <c r="Q2" s="6" t="s">
        <v>9</v>
      </c>
      <c r="R2" s="21" t="s">
        <v>38</v>
      </c>
      <c r="S2" s="21" t="s">
        <v>104</v>
      </c>
      <c r="T2" s="21" t="s">
        <v>105</v>
      </c>
      <c r="U2" s="21" t="s">
        <v>47</v>
      </c>
      <c r="V2" s="21" t="s">
        <v>49</v>
      </c>
      <c r="W2" s="21" t="s">
        <v>51</v>
      </c>
      <c r="X2" s="3"/>
      <c r="Y2" s="49" t="s">
        <v>1</v>
      </c>
      <c r="Z2" s="6" t="s">
        <v>7</v>
      </c>
      <c r="AA2" s="21" t="s">
        <v>101</v>
      </c>
      <c r="AB2" s="6" t="s">
        <v>37</v>
      </c>
      <c r="AC2" s="6" t="s">
        <v>9</v>
      </c>
      <c r="AD2" s="21" t="s">
        <v>38</v>
      </c>
      <c r="AE2" s="21" t="s">
        <v>104</v>
      </c>
      <c r="AF2" s="21" t="s">
        <v>105</v>
      </c>
      <c r="AG2" s="21" t="s">
        <v>47</v>
      </c>
      <c r="AH2" s="21" t="s">
        <v>49</v>
      </c>
      <c r="AI2" s="21" t="s">
        <v>51</v>
      </c>
    </row>
    <row r="3" spans="1:38" ht="30" x14ac:dyDescent="0.25">
      <c r="A3" s="1" t="s">
        <v>2</v>
      </c>
      <c r="B3" s="6" t="s">
        <v>8</v>
      </c>
      <c r="C3" s="21" t="s">
        <v>102</v>
      </c>
      <c r="D3" s="21" t="s">
        <v>102</v>
      </c>
      <c r="E3" s="6" t="s">
        <v>8</v>
      </c>
      <c r="F3" s="6" t="s">
        <v>103</v>
      </c>
      <c r="G3" s="6"/>
      <c r="H3" s="6"/>
      <c r="I3" s="6"/>
      <c r="J3" s="6"/>
      <c r="K3" s="6"/>
      <c r="L3" s="5"/>
      <c r="M3" s="1" t="s">
        <v>2</v>
      </c>
      <c r="N3" s="6" t="s">
        <v>8</v>
      </c>
      <c r="O3" s="21" t="s">
        <v>102</v>
      </c>
      <c r="P3" s="21" t="s">
        <v>102</v>
      </c>
      <c r="Q3" s="6" t="s">
        <v>8</v>
      </c>
      <c r="R3" s="6" t="s">
        <v>103</v>
      </c>
      <c r="S3" s="6"/>
      <c r="T3" s="6"/>
      <c r="U3" s="6"/>
      <c r="V3" s="6"/>
      <c r="W3" s="6"/>
      <c r="X3" s="5"/>
      <c r="Y3" s="49" t="s">
        <v>2</v>
      </c>
      <c r="Z3" s="6" t="s">
        <v>8</v>
      </c>
      <c r="AA3" s="21" t="s">
        <v>102</v>
      </c>
      <c r="AB3" s="21" t="s">
        <v>102</v>
      </c>
      <c r="AC3" s="6" t="s">
        <v>8</v>
      </c>
      <c r="AD3" s="6" t="s">
        <v>103</v>
      </c>
      <c r="AE3" s="6"/>
      <c r="AF3" s="6"/>
      <c r="AG3" s="6"/>
      <c r="AH3" s="6"/>
      <c r="AI3" s="6"/>
      <c r="AJ3" s="5"/>
    </row>
    <row r="4" spans="1:38" x14ac:dyDescent="0.25">
      <c r="A4" s="1" t="s">
        <v>3</v>
      </c>
      <c r="B4" s="6"/>
      <c r="C4" s="6"/>
      <c r="D4" s="6"/>
      <c r="E4" s="6"/>
      <c r="F4" s="6"/>
      <c r="G4" s="6"/>
      <c r="H4" s="6" t="s">
        <v>46</v>
      </c>
      <c r="I4" s="6"/>
      <c r="J4" s="6" t="s">
        <v>46</v>
      </c>
      <c r="K4" s="6"/>
      <c r="L4" s="5"/>
      <c r="M4" s="1" t="s">
        <v>3</v>
      </c>
      <c r="N4" s="6"/>
      <c r="O4" s="6"/>
      <c r="P4" s="6"/>
      <c r="Q4" s="6"/>
      <c r="R4" s="6"/>
      <c r="S4" s="6"/>
      <c r="T4" s="6" t="s">
        <v>46</v>
      </c>
      <c r="U4" s="6"/>
      <c r="V4" s="6" t="s">
        <v>46</v>
      </c>
      <c r="W4" s="6"/>
      <c r="X4" s="5"/>
      <c r="Y4" s="49" t="s">
        <v>3</v>
      </c>
      <c r="Z4" s="6"/>
      <c r="AA4" s="6"/>
      <c r="AB4" s="6"/>
      <c r="AC4" s="6"/>
      <c r="AD4" s="6"/>
      <c r="AE4" s="6"/>
      <c r="AF4" s="6" t="s">
        <v>46</v>
      </c>
      <c r="AG4" s="6"/>
      <c r="AH4" s="6" t="s">
        <v>46</v>
      </c>
      <c r="AI4" s="6"/>
      <c r="AJ4" s="5"/>
    </row>
    <row r="5" spans="1:38" x14ac:dyDescent="0.25">
      <c r="A5" s="1" t="s">
        <v>29</v>
      </c>
      <c r="B5" s="6" t="s">
        <v>44</v>
      </c>
      <c r="C5" s="6" t="s">
        <v>43</v>
      </c>
      <c r="D5" s="6" t="s">
        <v>45</v>
      </c>
      <c r="E5" s="6" t="s">
        <v>42</v>
      </c>
      <c r="F5" s="6" t="s">
        <v>41</v>
      </c>
      <c r="G5" s="6" t="s">
        <v>39</v>
      </c>
      <c r="H5" s="6" t="s">
        <v>40</v>
      </c>
      <c r="I5" s="6" t="s">
        <v>48</v>
      </c>
      <c r="J5" s="6" t="s">
        <v>50</v>
      </c>
      <c r="K5" s="6" t="s">
        <v>63</v>
      </c>
      <c r="L5" s="5"/>
      <c r="M5" s="1" t="s">
        <v>29</v>
      </c>
      <c r="N5" s="6" t="s">
        <v>44</v>
      </c>
      <c r="O5" s="6" t="s">
        <v>43</v>
      </c>
      <c r="P5" s="6" t="s">
        <v>45</v>
      </c>
      <c r="Q5" s="6" t="s">
        <v>42</v>
      </c>
      <c r="R5" s="6" t="s">
        <v>41</v>
      </c>
      <c r="S5" s="6" t="s">
        <v>39</v>
      </c>
      <c r="T5" s="6" t="s">
        <v>40</v>
      </c>
      <c r="U5" s="6" t="s">
        <v>48</v>
      </c>
      <c r="V5" s="6" t="s">
        <v>50</v>
      </c>
      <c r="W5" s="6" t="s">
        <v>63</v>
      </c>
      <c r="X5" s="5"/>
      <c r="Y5" s="49" t="s">
        <v>29</v>
      </c>
      <c r="Z5" s="6" t="s">
        <v>44</v>
      </c>
      <c r="AA5" s="6" t="s">
        <v>43</v>
      </c>
      <c r="AB5" s="6" t="s">
        <v>45</v>
      </c>
      <c r="AC5" s="6" t="s">
        <v>42</v>
      </c>
      <c r="AD5" s="6" t="s">
        <v>41</v>
      </c>
      <c r="AE5" s="6" t="s">
        <v>39</v>
      </c>
      <c r="AF5" s="6" t="s">
        <v>40</v>
      </c>
      <c r="AG5" s="6" t="s">
        <v>48</v>
      </c>
      <c r="AH5" s="6" t="s">
        <v>50</v>
      </c>
      <c r="AI5" s="6" t="s">
        <v>63</v>
      </c>
      <c r="AJ5" s="5"/>
    </row>
    <row r="6" spans="1:38" x14ac:dyDescent="0.25">
      <c r="A6" s="3"/>
      <c r="B6" s="3"/>
      <c r="C6" s="3"/>
      <c r="D6" s="3"/>
      <c r="L6" s="5"/>
      <c r="X6" s="5"/>
      <c r="AJ6" s="5"/>
    </row>
    <row r="7" spans="1:38" ht="15.75" thickBot="1" x14ac:dyDescent="0.3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38"/>
      <c r="M7" s="43" t="s">
        <v>0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38"/>
      <c r="Y7" s="50" t="s">
        <v>0</v>
      </c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38"/>
    </row>
    <row r="8" spans="1:38" ht="15.75" thickTop="1" x14ac:dyDescent="0.25">
      <c r="A8" s="1">
        <v>1960</v>
      </c>
      <c r="B8" s="23">
        <v>2199.2402325500002</v>
      </c>
      <c r="C8" s="23">
        <v>2100.1789015899999</v>
      </c>
      <c r="D8" s="23">
        <f>B8*C8</f>
        <v>4618797.9359293953</v>
      </c>
      <c r="E8" s="23">
        <v>2235.0002363313001</v>
      </c>
      <c r="F8" s="23">
        <v>2983.6804999999999</v>
      </c>
      <c r="G8" s="19">
        <f>E8/F8*100</f>
        <v>74.907492150426307</v>
      </c>
      <c r="H8" s="2"/>
      <c r="I8" s="57"/>
      <c r="K8" s="46"/>
      <c r="L8" s="5"/>
      <c r="M8" s="1">
        <v>1960</v>
      </c>
      <c r="N8" s="23">
        <v>2199.2402325500002</v>
      </c>
      <c r="O8" s="23">
        <v>2100.1789015899999</v>
      </c>
      <c r="P8" s="23">
        <f>N8*O8</f>
        <v>4618797.9359293953</v>
      </c>
      <c r="Q8" s="23">
        <v>2235.000236331301</v>
      </c>
      <c r="R8" s="23">
        <v>3084.5833333333298</v>
      </c>
      <c r="S8" s="19">
        <f t="shared" ref="S8:S39" si="0">Q8/R8*100</f>
        <v>72.457119643322017</v>
      </c>
      <c r="T8" s="19"/>
      <c r="U8" s="58"/>
      <c r="V8" s="23"/>
      <c r="W8" s="47"/>
      <c r="X8" s="5"/>
      <c r="Y8" s="1">
        <v>1960</v>
      </c>
      <c r="Z8" s="14">
        <f t="shared" ref="Z8:Z39" si="1">(B8-N8)/B8</f>
        <v>0</v>
      </c>
      <c r="AA8" s="14">
        <f t="shared" ref="AA8:AA39" si="2">(C8-O8)/C8</f>
        <v>0</v>
      </c>
      <c r="AB8" s="14">
        <f t="shared" ref="AB8:AB39" si="3">(D8-P8)/D8</f>
        <v>0</v>
      </c>
      <c r="AC8" s="14">
        <f t="shared" ref="AC8:AC39" si="4">(E8-Q8)/E8</f>
        <v>-4.0693270944160712E-16</v>
      </c>
      <c r="AD8" s="14">
        <f t="shared" ref="AD8:AD39" si="5">(F8-R8)/F8</f>
        <v>-3.3818243385419423E-2</v>
      </c>
      <c r="AE8" s="14">
        <f t="shared" ref="AE8:AE39" si="6">(G8-S8)/G8</f>
        <v>3.2711981629067868E-2</v>
      </c>
      <c r="AF8" s="14"/>
      <c r="AG8" s="63"/>
      <c r="AH8" s="14"/>
      <c r="AI8" s="22"/>
      <c r="AJ8" s="5"/>
      <c r="AK8" s="3"/>
      <c r="AL8" s="3"/>
    </row>
    <row r="9" spans="1:38" x14ac:dyDescent="0.25">
      <c r="A9" s="1">
        <v>1961</v>
      </c>
      <c r="B9" s="23">
        <v>2241.07332516</v>
      </c>
      <c r="C9" s="23">
        <v>2084.57009922</v>
      </c>
      <c r="D9" s="23">
        <f t="shared" ref="D9:D62" si="7">B9*C9</f>
        <v>4671674.4437880768</v>
      </c>
      <c r="E9" s="23">
        <v>2272.8938389046652</v>
      </c>
      <c r="F9" s="23">
        <v>3030.723</v>
      </c>
      <c r="G9" s="19">
        <f t="shared" ref="G9:G61" si="8">E9/F9*100</f>
        <v>74.99510311251359</v>
      </c>
      <c r="H9" s="2"/>
      <c r="I9" s="57"/>
      <c r="K9" s="46"/>
      <c r="L9" s="5"/>
      <c r="M9" s="1">
        <v>1961</v>
      </c>
      <c r="N9" s="23">
        <v>2241.07332516</v>
      </c>
      <c r="O9" s="23">
        <v>2084.57009922</v>
      </c>
      <c r="P9" s="23">
        <f t="shared" ref="P9:P62" si="9">N9*O9</f>
        <v>4671674.4437880768</v>
      </c>
      <c r="Q9" s="23">
        <v>2272.8938389046652</v>
      </c>
      <c r="R9" s="23">
        <v>3132.5833333333298</v>
      </c>
      <c r="S9" s="19">
        <f t="shared" si="0"/>
        <v>72.556532326503714</v>
      </c>
      <c r="T9" s="19"/>
      <c r="U9" s="58"/>
      <c r="V9" s="23"/>
      <c r="W9" s="47"/>
      <c r="X9" s="5"/>
      <c r="Y9" s="1">
        <v>1961</v>
      </c>
      <c r="Z9" s="14">
        <f t="shared" si="1"/>
        <v>0</v>
      </c>
      <c r="AA9" s="14">
        <f t="shared" si="2"/>
        <v>0</v>
      </c>
      <c r="AB9" s="14">
        <f t="shared" si="3"/>
        <v>0</v>
      </c>
      <c r="AC9" s="14">
        <f t="shared" si="4"/>
        <v>0</v>
      </c>
      <c r="AD9" s="14">
        <f t="shared" si="5"/>
        <v>-3.3609252093751193E-2</v>
      </c>
      <c r="AE9" s="14">
        <f t="shared" si="6"/>
        <v>3.2516400202175055E-2</v>
      </c>
      <c r="AF9" s="14"/>
      <c r="AG9" s="63"/>
      <c r="AH9" s="14"/>
      <c r="AI9" s="22"/>
      <c r="AJ9" s="5"/>
      <c r="AK9" s="3"/>
      <c r="AL9" s="3"/>
    </row>
    <row r="10" spans="1:38" x14ac:dyDescent="0.25">
      <c r="A10" s="1">
        <v>1962</v>
      </c>
      <c r="B10" s="23">
        <v>2231.8576191100001</v>
      </c>
      <c r="C10" s="23">
        <v>2095.8821303599998</v>
      </c>
      <c r="D10" s="23">
        <f t="shared" si="7"/>
        <v>4677710.5014004642</v>
      </c>
      <c r="E10" s="23">
        <v>2265.8452985888325</v>
      </c>
      <c r="F10" s="23">
        <v>3081.9319999999998</v>
      </c>
      <c r="G10" s="19">
        <f t="shared" si="8"/>
        <v>73.520288526444872</v>
      </c>
      <c r="H10" s="2"/>
      <c r="I10" s="57"/>
      <c r="K10" s="46"/>
      <c r="L10" s="5"/>
      <c r="M10" s="1">
        <v>1962</v>
      </c>
      <c r="N10" s="23">
        <v>2231.8576191100001</v>
      </c>
      <c r="O10" s="23">
        <v>2095.8821303599998</v>
      </c>
      <c r="P10" s="23">
        <f t="shared" si="9"/>
        <v>4677710.5014004642</v>
      </c>
      <c r="Q10" s="23">
        <v>2265.8452985888325</v>
      </c>
      <c r="R10" s="23">
        <v>3186.8333333333298</v>
      </c>
      <c r="S10" s="19">
        <f t="shared" si="0"/>
        <v>71.100213333680301</v>
      </c>
      <c r="T10" s="19"/>
      <c r="U10" s="58"/>
      <c r="V10" s="23"/>
      <c r="W10" s="47"/>
      <c r="X10" s="5"/>
      <c r="Y10" s="1">
        <v>1962</v>
      </c>
      <c r="Z10" s="14">
        <f t="shared" si="1"/>
        <v>0</v>
      </c>
      <c r="AA10" s="14">
        <f t="shared" si="2"/>
        <v>0</v>
      </c>
      <c r="AB10" s="14">
        <f t="shared" si="3"/>
        <v>0</v>
      </c>
      <c r="AC10" s="14">
        <f t="shared" si="4"/>
        <v>0</v>
      </c>
      <c r="AD10" s="14">
        <f t="shared" si="5"/>
        <v>-3.4037523648584742E-2</v>
      </c>
      <c r="AE10" s="14">
        <f t="shared" si="6"/>
        <v>3.2917106845875371E-2</v>
      </c>
      <c r="AF10" s="14"/>
      <c r="AG10" s="63"/>
      <c r="AH10" s="14"/>
      <c r="AI10" s="22"/>
      <c r="AJ10" s="5"/>
      <c r="AK10" s="3"/>
      <c r="AL10" s="3"/>
    </row>
    <row r="11" spans="1:38" x14ac:dyDescent="0.25">
      <c r="A11" s="1">
        <v>1963</v>
      </c>
      <c r="B11" s="23">
        <v>2240.4520416</v>
      </c>
      <c r="C11" s="23">
        <v>2078.76109296</v>
      </c>
      <c r="D11" s="23">
        <f t="shared" si="7"/>
        <v>4657364.53472088</v>
      </c>
      <c r="E11" s="23">
        <v>2279.1984146490336</v>
      </c>
      <c r="F11" s="23">
        <v>3133.53</v>
      </c>
      <c r="G11" s="19">
        <f t="shared" si="8"/>
        <v>72.735809602877055</v>
      </c>
      <c r="H11" s="2"/>
      <c r="I11" s="57"/>
      <c r="K11" s="46"/>
      <c r="L11" s="5"/>
      <c r="M11" s="1">
        <v>1963</v>
      </c>
      <c r="N11" s="23">
        <v>2240.4520416</v>
      </c>
      <c r="O11" s="23">
        <v>2078.76109296</v>
      </c>
      <c r="P11" s="23">
        <f t="shared" si="9"/>
        <v>4657364.53472088</v>
      </c>
      <c r="Q11" s="23">
        <v>2279.1984146490336</v>
      </c>
      <c r="R11" s="23">
        <v>3239.5</v>
      </c>
      <c r="S11" s="19">
        <f t="shared" si="0"/>
        <v>70.356487564409122</v>
      </c>
      <c r="T11" s="19"/>
      <c r="U11" s="58"/>
      <c r="V11" s="23"/>
      <c r="W11" s="47"/>
      <c r="X11" s="5"/>
      <c r="Y11" s="1">
        <v>1963</v>
      </c>
      <c r="Z11" s="14">
        <f t="shared" si="1"/>
        <v>0</v>
      </c>
      <c r="AA11" s="14">
        <f t="shared" si="2"/>
        <v>0</v>
      </c>
      <c r="AB11" s="14">
        <f t="shared" si="3"/>
        <v>0</v>
      </c>
      <c r="AC11" s="14">
        <f t="shared" si="4"/>
        <v>0</v>
      </c>
      <c r="AD11" s="14">
        <f t="shared" si="5"/>
        <v>-3.3818090141150649E-2</v>
      </c>
      <c r="AE11" s="14">
        <f t="shared" si="6"/>
        <v>3.2711838246642949E-2</v>
      </c>
      <c r="AF11" s="14"/>
      <c r="AG11" s="63"/>
      <c r="AH11" s="14"/>
      <c r="AI11" s="22"/>
      <c r="AJ11" s="5"/>
      <c r="AK11" s="3"/>
      <c r="AL11" s="3"/>
    </row>
    <row r="12" spans="1:38" x14ac:dyDescent="0.25">
      <c r="A12" s="1">
        <v>1964</v>
      </c>
      <c r="B12" s="23">
        <v>2239.52011627</v>
      </c>
      <c r="C12" s="23">
        <v>2135.0275877200002</v>
      </c>
      <c r="D12" s="23">
        <f t="shared" si="7"/>
        <v>4781437.2314903522</v>
      </c>
      <c r="E12" s="23">
        <v>2278.2503726042728</v>
      </c>
      <c r="F12" s="23">
        <v>3178.0934999999999</v>
      </c>
      <c r="G12" s="19">
        <f t="shared" si="8"/>
        <v>71.686071306721246</v>
      </c>
      <c r="H12" s="2"/>
      <c r="I12" s="57"/>
      <c r="K12" s="46"/>
      <c r="L12" s="5"/>
      <c r="M12" s="1">
        <v>1964</v>
      </c>
      <c r="N12" s="23">
        <v>2239.52011627</v>
      </c>
      <c r="O12" s="23">
        <v>2135.0275877200002</v>
      </c>
      <c r="P12" s="23">
        <f t="shared" si="9"/>
        <v>4781437.2314903522</v>
      </c>
      <c r="Q12" s="23">
        <v>2278.2503726042728</v>
      </c>
      <c r="R12" s="23">
        <v>3291</v>
      </c>
      <c r="S12" s="19">
        <f t="shared" si="0"/>
        <v>69.226690142943568</v>
      </c>
      <c r="T12" s="19"/>
      <c r="U12" s="58"/>
      <c r="V12" s="23"/>
      <c r="W12" s="47"/>
      <c r="X12" s="5"/>
      <c r="Y12" s="1">
        <v>1964</v>
      </c>
      <c r="Z12" s="14">
        <f t="shared" si="1"/>
        <v>0</v>
      </c>
      <c r="AA12" s="14">
        <f t="shared" si="2"/>
        <v>0</v>
      </c>
      <c r="AB12" s="14">
        <f t="shared" si="3"/>
        <v>0</v>
      </c>
      <c r="AC12" s="14">
        <f t="shared" si="4"/>
        <v>0</v>
      </c>
      <c r="AD12" s="14">
        <f t="shared" si="5"/>
        <v>-3.5526487814156522E-2</v>
      </c>
      <c r="AE12" s="14">
        <f t="shared" si="6"/>
        <v>3.4307657247037444E-2</v>
      </c>
      <c r="AF12" s="14"/>
      <c r="AG12" s="63"/>
      <c r="AH12" s="14"/>
      <c r="AI12" s="22"/>
      <c r="AJ12" s="5"/>
      <c r="AK12" s="3"/>
      <c r="AL12" s="3"/>
    </row>
    <row r="13" spans="1:38" x14ac:dyDescent="0.25">
      <c r="A13" s="1">
        <v>1965</v>
      </c>
      <c r="B13" s="23">
        <v>2265.6140255300002</v>
      </c>
      <c r="C13" s="23">
        <v>2110.15294339</v>
      </c>
      <c r="D13" s="23">
        <f t="shared" si="7"/>
        <v>4780792.1045577964</v>
      </c>
      <c r="E13" s="23">
        <v>2300.115761959391</v>
      </c>
      <c r="F13" s="23">
        <v>3213.6914999999999</v>
      </c>
      <c r="G13" s="19">
        <f t="shared" si="8"/>
        <v>71.572388387603198</v>
      </c>
      <c r="H13" s="19">
        <v>71.372138405306316</v>
      </c>
      <c r="I13" s="58">
        <f>'NAWRUn laskenta'!N14</f>
        <v>1.6995706399999997</v>
      </c>
      <c r="J13" s="23">
        <v>2113.2995361035082</v>
      </c>
      <c r="K13" s="47">
        <f t="shared" ref="K13:K44" si="10">H13*F13/100*(1-I13/100)*J13</f>
        <v>4764851.4504087782</v>
      </c>
      <c r="L13" s="5"/>
      <c r="M13" s="1">
        <v>1965</v>
      </c>
      <c r="N13" s="23">
        <v>2265.6140255300002</v>
      </c>
      <c r="O13" s="23">
        <v>2110.15294339</v>
      </c>
      <c r="P13" s="23">
        <f t="shared" si="9"/>
        <v>4780792.1045577964</v>
      </c>
      <c r="Q13" s="23">
        <v>2300.115761959391</v>
      </c>
      <c r="R13" s="23">
        <v>3215</v>
      </c>
      <c r="S13" s="19">
        <f t="shared" si="0"/>
        <v>71.543258536839531</v>
      </c>
      <c r="T13" s="19">
        <v>71.310773919081271</v>
      </c>
      <c r="U13" s="58"/>
      <c r="V13" s="23">
        <v>2113.2995360603236</v>
      </c>
      <c r="W13" s="47"/>
      <c r="X13" s="5"/>
      <c r="Y13" s="1">
        <v>1965</v>
      </c>
      <c r="Z13" s="14">
        <f t="shared" si="1"/>
        <v>0</v>
      </c>
      <c r="AA13" s="14">
        <f t="shared" si="2"/>
        <v>0</v>
      </c>
      <c r="AB13" s="14">
        <f t="shared" si="3"/>
        <v>0</v>
      </c>
      <c r="AC13" s="14">
        <f t="shared" si="4"/>
        <v>0</v>
      </c>
      <c r="AD13" s="14">
        <f t="shared" si="5"/>
        <v>-4.0716415996995813E-4</v>
      </c>
      <c r="AE13" s="14">
        <f t="shared" si="6"/>
        <v>4.0699844479009017E-4</v>
      </c>
      <c r="AF13" s="14">
        <f t="shared" ref="AF13:AF44" si="11">(H13-T13)/H13</f>
        <v>8.597820885871487E-4</v>
      </c>
      <c r="AG13" s="63"/>
      <c r="AH13" s="14">
        <f t="shared" ref="AH13:AH44" si="12">(J13-V13)/J13</f>
        <v>2.0434693090978383E-11</v>
      </c>
      <c r="AI13" s="22"/>
      <c r="AJ13" s="5"/>
      <c r="AK13" s="3"/>
      <c r="AL13" s="3"/>
    </row>
    <row r="14" spans="1:38" x14ac:dyDescent="0.25">
      <c r="A14" s="1">
        <v>1966</v>
      </c>
      <c r="B14" s="23">
        <v>2269.9630103999998</v>
      </c>
      <c r="C14" s="23">
        <v>2088.8355439000002</v>
      </c>
      <c r="D14" s="23">
        <f t="shared" si="7"/>
        <v>4741579.4194617653</v>
      </c>
      <c r="E14" s="23">
        <v>2309.2197460834182</v>
      </c>
      <c r="F14" s="23">
        <v>3247.5810000000001</v>
      </c>
      <c r="G14" s="19">
        <f t="shared" si="8"/>
        <v>71.105839887701578</v>
      </c>
      <c r="H14" s="19">
        <v>70.805595166890413</v>
      </c>
      <c r="I14" s="58">
        <f>'NAWRUn laskenta'!N15</f>
        <v>1.6995706399999997</v>
      </c>
      <c r="J14" s="23">
        <v>2086.9137344751189</v>
      </c>
      <c r="K14" s="47">
        <f t="shared" si="10"/>
        <v>4717234.6677644402</v>
      </c>
      <c r="L14" s="5"/>
      <c r="M14" s="1">
        <v>1966</v>
      </c>
      <c r="N14" s="23">
        <v>2269.9630103999998</v>
      </c>
      <c r="O14" s="23">
        <v>2088.8355439000002</v>
      </c>
      <c r="P14" s="23">
        <f t="shared" si="9"/>
        <v>4741579.4194617653</v>
      </c>
      <c r="Q14" s="23">
        <v>2309.2197460834182</v>
      </c>
      <c r="R14" s="23">
        <v>3249</v>
      </c>
      <c r="S14" s="19">
        <f t="shared" si="0"/>
        <v>71.074784428544717</v>
      </c>
      <c r="T14" s="19">
        <v>70.763185487252457</v>
      </c>
      <c r="U14" s="58"/>
      <c r="V14" s="23">
        <v>2086.9137344673363</v>
      </c>
      <c r="W14" s="47"/>
      <c r="X14" s="5"/>
      <c r="Y14" s="1">
        <v>1966</v>
      </c>
      <c r="Z14" s="14">
        <f t="shared" si="1"/>
        <v>0</v>
      </c>
      <c r="AA14" s="14">
        <f t="shared" si="2"/>
        <v>0</v>
      </c>
      <c r="AB14" s="14">
        <f t="shared" si="3"/>
        <v>0</v>
      </c>
      <c r="AC14" s="14">
        <f t="shared" si="4"/>
        <v>0</v>
      </c>
      <c r="AD14" s="14">
        <f t="shared" si="5"/>
        <v>-4.3694060286713986E-4</v>
      </c>
      <c r="AE14" s="14">
        <f t="shared" si="6"/>
        <v>4.3674976915970159E-4</v>
      </c>
      <c r="AF14" s="14">
        <f t="shared" si="11"/>
        <v>5.9895944011197479E-4</v>
      </c>
      <c r="AG14" s="63"/>
      <c r="AH14" s="14">
        <f t="shared" si="12"/>
        <v>3.7292131603266005E-12</v>
      </c>
      <c r="AI14" s="22"/>
      <c r="AJ14" s="5"/>
      <c r="AK14" s="3"/>
      <c r="AL14" s="3"/>
    </row>
    <row r="15" spans="1:38" x14ac:dyDescent="0.25">
      <c r="A15" s="1">
        <v>1967</v>
      </c>
      <c r="B15" s="23">
        <v>2228.2334650500002</v>
      </c>
      <c r="C15" s="23">
        <v>2065.5384207500001</v>
      </c>
      <c r="D15" s="23">
        <f t="shared" si="7"/>
        <v>4602501.8324616775</v>
      </c>
      <c r="E15" s="23">
        <v>2304.2745243536715</v>
      </c>
      <c r="F15" s="23">
        <v>3286.1</v>
      </c>
      <c r="G15" s="19">
        <f t="shared" si="8"/>
        <v>70.12186252255475</v>
      </c>
      <c r="H15" s="19">
        <v>70.259076926704296</v>
      </c>
      <c r="I15" s="58">
        <f>'NAWRUn laskenta'!N16</f>
        <v>1.6995706399999997</v>
      </c>
      <c r="J15" s="23">
        <v>2060.2132735753835</v>
      </c>
      <c r="K15" s="47">
        <f t="shared" si="10"/>
        <v>4675744.9208329581</v>
      </c>
      <c r="L15" s="5"/>
      <c r="M15" s="1">
        <v>1967</v>
      </c>
      <c r="N15" s="23">
        <v>2228.2334650500002</v>
      </c>
      <c r="O15" s="23">
        <v>2065.5384207500001</v>
      </c>
      <c r="P15" s="23">
        <f t="shared" si="9"/>
        <v>4602501.8324616775</v>
      </c>
      <c r="Q15" s="23">
        <v>2304.2745243536715</v>
      </c>
      <c r="R15" s="23">
        <v>3287.9166666666702</v>
      </c>
      <c r="S15" s="19">
        <f t="shared" si="0"/>
        <v>70.083118216307255</v>
      </c>
      <c r="T15" s="19">
        <v>70.23884551719955</v>
      </c>
      <c r="U15" s="58">
        <f>'NAWRUn laskenta'!AC16</f>
        <v>1.6760609500000001</v>
      </c>
      <c r="V15" s="23">
        <v>2060.2132736073218</v>
      </c>
      <c r="W15" s="47">
        <f t="shared" ref="W15:W46" si="13">R15*T15/100*(1-U15/100)*V15</f>
        <v>4678101.2392051257</v>
      </c>
      <c r="X15" s="5"/>
      <c r="Y15" s="1">
        <v>1967</v>
      </c>
      <c r="Z15" s="14">
        <f t="shared" si="1"/>
        <v>0</v>
      </c>
      <c r="AA15" s="14">
        <f t="shared" si="2"/>
        <v>0</v>
      </c>
      <c r="AB15" s="14">
        <f t="shared" si="3"/>
        <v>0</v>
      </c>
      <c r="AC15" s="14">
        <f t="shared" si="4"/>
        <v>0</v>
      </c>
      <c r="AD15" s="14">
        <f t="shared" si="5"/>
        <v>-5.5283365286212956E-4</v>
      </c>
      <c r="AE15" s="14">
        <f t="shared" si="6"/>
        <v>5.5252819668091715E-4</v>
      </c>
      <c r="AF15" s="14">
        <f t="shared" si="11"/>
        <v>2.8795438809780231E-4</v>
      </c>
      <c r="AG15" s="63">
        <f t="shared" ref="AG15:AG46" si="14">(I15-U15)/I15</f>
        <v>1.3832723069398038E-2</v>
      </c>
      <c r="AH15" s="14">
        <f t="shared" si="12"/>
        <v>-1.550240992253291E-11</v>
      </c>
      <c r="AI15" s="22">
        <f t="shared" ref="AI15:AI46" si="15">(K15-W15)/K15</f>
        <v>-5.0394502096745726E-4</v>
      </c>
      <c r="AJ15" s="5"/>
      <c r="AK15" s="3"/>
      <c r="AL15" s="3"/>
    </row>
    <row r="16" spans="1:38" x14ac:dyDescent="0.25">
      <c r="A16" s="1">
        <v>1968</v>
      </c>
      <c r="B16" s="23">
        <v>2199.1366852900001</v>
      </c>
      <c r="C16" s="23">
        <v>2039.2537572399999</v>
      </c>
      <c r="D16" s="23">
        <f t="shared" si="7"/>
        <v>4484597.748161952</v>
      </c>
      <c r="E16" s="23">
        <v>2300.3521812656904</v>
      </c>
      <c r="F16" s="23">
        <v>3322.2555000000002</v>
      </c>
      <c r="G16" s="19">
        <f t="shared" si="8"/>
        <v>69.240676440017651</v>
      </c>
      <c r="H16" s="19">
        <v>69.782633155058704</v>
      </c>
      <c r="I16" s="58">
        <f>'NAWRUn laskenta'!N17</f>
        <v>2.0699875799999998</v>
      </c>
      <c r="J16" s="23">
        <v>2033.0756750754356</v>
      </c>
      <c r="K16" s="47">
        <f t="shared" si="10"/>
        <v>4615829.2598937005</v>
      </c>
      <c r="L16" s="5"/>
      <c r="M16" s="1">
        <v>1968</v>
      </c>
      <c r="N16" s="23">
        <v>2199.1366852900001</v>
      </c>
      <c r="O16" s="23">
        <v>2039.2537572399999</v>
      </c>
      <c r="P16" s="23">
        <f t="shared" si="9"/>
        <v>4484597.748161952</v>
      </c>
      <c r="Q16" s="23">
        <v>2300.3521812656904</v>
      </c>
      <c r="R16" s="23">
        <v>3323.5</v>
      </c>
      <c r="S16" s="19">
        <f t="shared" si="0"/>
        <v>69.21474894736545</v>
      </c>
      <c r="T16" s="19">
        <v>69.792162364827533</v>
      </c>
      <c r="U16" s="58">
        <f>'NAWRUn laskenta'!AC17</f>
        <v>2.0443161299999999</v>
      </c>
      <c r="V16" s="23">
        <v>2033.0756751565109</v>
      </c>
      <c r="W16" s="47">
        <f t="shared" si="13"/>
        <v>4619399.4953427427</v>
      </c>
      <c r="X16" s="5"/>
      <c r="Y16" s="1">
        <v>1968</v>
      </c>
      <c r="Z16" s="14">
        <f t="shared" si="1"/>
        <v>0</v>
      </c>
      <c r="AA16" s="14">
        <f t="shared" si="2"/>
        <v>0</v>
      </c>
      <c r="AB16" s="14">
        <f t="shared" si="3"/>
        <v>0</v>
      </c>
      <c r="AC16" s="14">
        <f t="shared" si="4"/>
        <v>0</v>
      </c>
      <c r="AD16" s="14">
        <f t="shared" si="5"/>
        <v>-3.7459490999406546E-4</v>
      </c>
      <c r="AE16" s="14">
        <f t="shared" si="6"/>
        <v>3.7445464119146405E-4</v>
      </c>
      <c r="AF16" s="14">
        <f t="shared" si="11"/>
        <v>-1.3655560614421808E-4</v>
      </c>
      <c r="AG16" s="63">
        <f t="shared" si="14"/>
        <v>1.2401741077113096E-2</v>
      </c>
      <c r="AH16" s="14">
        <f t="shared" si="12"/>
        <v>-3.9878158283907139E-11</v>
      </c>
      <c r="AI16" s="22">
        <f t="shared" si="15"/>
        <v>-7.7347649750900691E-4</v>
      </c>
      <c r="AJ16" s="5"/>
      <c r="AK16" s="3"/>
      <c r="AL16" s="3"/>
    </row>
    <row r="17" spans="1:38" x14ac:dyDescent="0.25">
      <c r="A17" s="1">
        <v>1969</v>
      </c>
      <c r="B17" s="23">
        <v>2232.3753554099999</v>
      </c>
      <c r="C17" s="23">
        <v>2009.91681928</v>
      </c>
      <c r="D17" s="23">
        <f t="shared" si="7"/>
        <v>4486888.7737847269</v>
      </c>
      <c r="E17" s="23">
        <v>2306.172887820248</v>
      </c>
      <c r="F17" s="23">
        <v>3340.54</v>
      </c>
      <c r="G17" s="19">
        <f t="shared" si="8"/>
        <v>69.035930951889455</v>
      </c>
      <c r="H17" s="19">
        <v>69.412591881849508</v>
      </c>
      <c r="I17" s="58">
        <f>'NAWRUn laskenta'!N18</f>
        <v>2.1549615200000001</v>
      </c>
      <c r="J17" s="23">
        <v>2005.9109753638747</v>
      </c>
      <c r="K17" s="47">
        <f t="shared" si="10"/>
        <v>4550984.9653246813</v>
      </c>
      <c r="L17" s="5"/>
      <c r="M17" s="1">
        <v>1969</v>
      </c>
      <c r="N17" s="23">
        <v>2232.3753554099999</v>
      </c>
      <c r="O17" s="23">
        <v>2009.91681928</v>
      </c>
      <c r="P17" s="23">
        <f t="shared" si="9"/>
        <v>4486888.7737847269</v>
      </c>
      <c r="Q17" s="23">
        <v>2306.172887820248</v>
      </c>
      <c r="R17" s="23">
        <v>3340.8333333333298</v>
      </c>
      <c r="S17" s="19">
        <f t="shared" si="0"/>
        <v>69.029869428393624</v>
      </c>
      <c r="T17" s="19">
        <v>69.461971655952226</v>
      </c>
      <c r="U17" s="58">
        <f>'NAWRUn laskenta'!AC18</f>
        <v>2.1279988300000001</v>
      </c>
      <c r="V17" s="23">
        <v>2005.9109755054051</v>
      </c>
      <c r="W17" s="47">
        <f t="shared" si="13"/>
        <v>4555877.5163442912</v>
      </c>
      <c r="X17" s="5"/>
      <c r="Y17" s="1">
        <v>1969</v>
      </c>
      <c r="Z17" s="14">
        <f t="shared" si="1"/>
        <v>0</v>
      </c>
      <c r="AA17" s="14">
        <f t="shared" si="2"/>
        <v>0</v>
      </c>
      <c r="AB17" s="14">
        <f t="shared" si="3"/>
        <v>0</v>
      </c>
      <c r="AC17" s="14">
        <f t="shared" si="4"/>
        <v>0</v>
      </c>
      <c r="AD17" s="14">
        <f t="shared" si="5"/>
        <v>-8.7810154445054782E-5</v>
      </c>
      <c r="AE17" s="14">
        <f t="shared" si="6"/>
        <v>8.7802444498862194E-5</v>
      </c>
      <c r="AF17" s="14">
        <f t="shared" si="11"/>
        <v>-7.1139504755519955E-4</v>
      </c>
      <c r="AG17" s="63">
        <f t="shared" si="14"/>
        <v>1.2511912509695279E-2</v>
      </c>
      <c r="AH17" s="14">
        <f t="shared" si="12"/>
        <v>-7.0556638671212281E-11</v>
      </c>
      <c r="AI17" s="22">
        <f t="shared" si="15"/>
        <v>-1.0750532152682811E-3</v>
      </c>
      <c r="AJ17" s="5"/>
      <c r="AK17" s="3"/>
      <c r="AL17" s="3"/>
    </row>
    <row r="18" spans="1:38" x14ac:dyDescent="0.25">
      <c r="A18" s="1">
        <v>1970</v>
      </c>
      <c r="B18" s="23">
        <v>2279.8000000000002</v>
      </c>
      <c r="C18" s="23">
        <v>1979.95336789</v>
      </c>
      <c r="D18" s="23">
        <f t="shared" si="7"/>
        <v>4513897.6881156219</v>
      </c>
      <c r="E18" s="23">
        <v>2328.7027579162414</v>
      </c>
      <c r="F18" s="23">
        <v>3349.154</v>
      </c>
      <c r="G18" s="19">
        <f t="shared" si="8"/>
        <v>69.531074352395891</v>
      </c>
      <c r="H18" s="19">
        <v>69.131085465468431</v>
      </c>
      <c r="I18" s="58">
        <f>'NAWRUn laskenta'!N19</f>
        <v>2.3032033799999998</v>
      </c>
      <c r="J18" s="23">
        <v>1979.7470190457568</v>
      </c>
      <c r="K18" s="47">
        <f t="shared" si="10"/>
        <v>4478148.7485814057</v>
      </c>
      <c r="L18" s="5"/>
      <c r="M18" s="1">
        <v>1970</v>
      </c>
      <c r="N18" s="23">
        <v>2279.8000000000002</v>
      </c>
      <c r="O18" s="23">
        <v>1979.95336789</v>
      </c>
      <c r="P18" s="23">
        <f t="shared" si="9"/>
        <v>4513897.6881156219</v>
      </c>
      <c r="Q18" s="23">
        <v>2328.7027579162414</v>
      </c>
      <c r="R18" s="23">
        <v>3347.4166666666702</v>
      </c>
      <c r="S18" s="19">
        <f t="shared" si="0"/>
        <v>69.567161480233182</v>
      </c>
      <c r="T18" s="19">
        <v>69.229367674643299</v>
      </c>
      <c r="U18" s="58">
        <f>'NAWRUn laskenta'!AC19</f>
        <v>2.2739730100000002</v>
      </c>
      <c r="V18" s="23">
        <v>1979.7470192528558</v>
      </c>
      <c r="W18" s="47">
        <f t="shared" si="13"/>
        <v>4483529.9980248623</v>
      </c>
      <c r="X18" s="5"/>
      <c r="Y18" s="1">
        <v>1970</v>
      </c>
      <c r="Z18" s="14">
        <f t="shared" si="1"/>
        <v>0</v>
      </c>
      <c r="AA18" s="14">
        <f t="shared" si="2"/>
        <v>0</v>
      </c>
      <c r="AB18" s="14">
        <f t="shared" si="3"/>
        <v>0</v>
      </c>
      <c r="AC18" s="14">
        <f t="shared" si="4"/>
        <v>0</v>
      </c>
      <c r="AD18" s="14">
        <f t="shared" si="5"/>
        <v>5.1873796586536286E-4</v>
      </c>
      <c r="AE18" s="14">
        <f t="shared" si="6"/>
        <v>-5.190071946018722E-4</v>
      </c>
      <c r="AF18" s="14">
        <f t="shared" si="11"/>
        <v>-1.4216789525742591E-3</v>
      </c>
      <c r="AG18" s="63">
        <f t="shared" si="14"/>
        <v>1.2691180576506284E-2</v>
      </c>
      <c r="AH18" s="14">
        <f t="shared" si="12"/>
        <v>-1.0460881627060449E-10</v>
      </c>
      <c r="AI18" s="22">
        <f t="shared" si="15"/>
        <v>-1.2016683110763595E-3</v>
      </c>
      <c r="AJ18" s="5"/>
      <c r="AK18" s="3"/>
      <c r="AL18" s="3"/>
    </row>
    <row r="19" spans="1:38" x14ac:dyDescent="0.25">
      <c r="A19" s="1">
        <v>1971</v>
      </c>
      <c r="B19" s="23">
        <v>2264.5</v>
      </c>
      <c r="C19" s="23">
        <v>1945.1976854300001</v>
      </c>
      <c r="D19" s="23">
        <f t="shared" si="7"/>
        <v>4404900.1586562349</v>
      </c>
      <c r="E19" s="23">
        <v>2322.5641025641025</v>
      </c>
      <c r="F19" s="23">
        <v>3377.444</v>
      </c>
      <c r="G19" s="19">
        <f t="shared" si="8"/>
        <v>68.766916714654712</v>
      </c>
      <c r="H19" s="19">
        <v>68.882580171311247</v>
      </c>
      <c r="I19" s="58">
        <f>'NAWRUn laskenta'!N20</f>
        <v>2.6600489500000002</v>
      </c>
      <c r="J19" s="23">
        <v>1956.0122351177502</v>
      </c>
      <c r="K19" s="47">
        <f t="shared" si="10"/>
        <v>4429556.5836942494</v>
      </c>
      <c r="L19" s="5"/>
      <c r="M19" s="1">
        <v>1971</v>
      </c>
      <c r="N19" s="23">
        <v>2264.5</v>
      </c>
      <c r="O19" s="23">
        <v>1945.1976854300001</v>
      </c>
      <c r="P19" s="23">
        <f t="shared" si="9"/>
        <v>4404900.1586562349</v>
      </c>
      <c r="Q19" s="23">
        <v>2322.5641025641025</v>
      </c>
      <c r="R19" s="23">
        <v>3370.8333333333298</v>
      </c>
      <c r="S19" s="19">
        <f t="shared" si="0"/>
        <v>68.901778073595196</v>
      </c>
      <c r="T19" s="19">
        <v>69.032234482214463</v>
      </c>
      <c r="U19" s="58">
        <f>'NAWRUn laskenta'!AC20</f>
        <v>2.6266735899999998</v>
      </c>
      <c r="V19" s="23">
        <v>1956.0122353751742</v>
      </c>
      <c r="W19" s="47">
        <f t="shared" si="13"/>
        <v>4432010.5397227798</v>
      </c>
      <c r="X19" s="5"/>
      <c r="Y19" s="1">
        <v>1971</v>
      </c>
      <c r="Z19" s="14">
        <f t="shared" si="1"/>
        <v>0</v>
      </c>
      <c r="AA19" s="14">
        <f t="shared" si="2"/>
        <v>0</v>
      </c>
      <c r="AB19" s="14">
        <f t="shared" si="3"/>
        <v>0</v>
      </c>
      <c r="AC19" s="14">
        <f t="shared" si="4"/>
        <v>0</v>
      </c>
      <c r="AD19" s="14">
        <f t="shared" si="5"/>
        <v>1.9572986751727381E-3</v>
      </c>
      <c r="AE19" s="14">
        <f t="shared" si="6"/>
        <v>-1.9611372064285608E-3</v>
      </c>
      <c r="AF19" s="14">
        <f t="shared" si="11"/>
        <v>-2.1726002500345536E-3</v>
      </c>
      <c r="AG19" s="63">
        <f t="shared" si="14"/>
        <v>1.2546896928344273E-2</v>
      </c>
      <c r="AH19" s="14">
        <f t="shared" si="12"/>
        <v>-1.3160657069987051E-10</v>
      </c>
      <c r="AI19" s="22">
        <f t="shared" si="15"/>
        <v>-5.5399586440857136E-4</v>
      </c>
      <c r="AJ19" s="5"/>
      <c r="AK19" s="3"/>
      <c r="AL19" s="3"/>
    </row>
    <row r="20" spans="1:38" x14ac:dyDescent="0.25">
      <c r="A20" s="1">
        <v>1972</v>
      </c>
      <c r="B20" s="23">
        <v>2285.3000000000002</v>
      </c>
      <c r="C20" s="23">
        <v>1929.2434551199999</v>
      </c>
      <c r="D20" s="23">
        <f t="shared" si="7"/>
        <v>4408900.0679857358</v>
      </c>
      <c r="E20" s="23">
        <v>2353.5530381050467</v>
      </c>
      <c r="F20" s="23">
        <v>3421.7395000000001</v>
      </c>
      <c r="G20" s="19">
        <f t="shared" si="8"/>
        <v>68.782355819461031</v>
      </c>
      <c r="H20" s="19">
        <v>68.651541153466454</v>
      </c>
      <c r="I20" s="58">
        <f>'NAWRUn laskenta'!N21</f>
        <v>2.9703219000000001</v>
      </c>
      <c r="J20" s="23">
        <v>1936.1556874609473</v>
      </c>
      <c r="K20" s="47">
        <f t="shared" si="10"/>
        <v>4413083.0570963798</v>
      </c>
      <c r="L20" s="5"/>
      <c r="M20" s="1">
        <v>1972</v>
      </c>
      <c r="N20" s="23">
        <v>2285.3000000000002</v>
      </c>
      <c r="O20" s="23">
        <v>1929.2434551199999</v>
      </c>
      <c r="P20" s="23">
        <f t="shared" si="9"/>
        <v>4408900.0679857358</v>
      </c>
      <c r="Q20" s="23">
        <v>2353.5530381050467</v>
      </c>
      <c r="R20" s="23">
        <v>3408.8333333333298</v>
      </c>
      <c r="S20" s="19">
        <f t="shared" si="0"/>
        <v>69.042772349436731</v>
      </c>
      <c r="T20" s="19">
        <v>68.842235520538523</v>
      </c>
      <c r="U20" s="58">
        <f>'NAWRUn laskenta'!AC21</f>
        <v>2.9334248700000001</v>
      </c>
      <c r="V20" s="23">
        <v>1936.1556877123851</v>
      </c>
      <c r="W20" s="47">
        <f t="shared" si="13"/>
        <v>4410326.2319062743</v>
      </c>
      <c r="X20" s="5"/>
      <c r="Y20" s="1">
        <v>1972</v>
      </c>
      <c r="Z20" s="14">
        <f t="shared" si="1"/>
        <v>0</v>
      </c>
      <c r="AA20" s="14">
        <f t="shared" si="2"/>
        <v>0</v>
      </c>
      <c r="AB20" s="14">
        <f t="shared" si="3"/>
        <v>0</v>
      </c>
      <c r="AC20" s="14">
        <f t="shared" si="4"/>
        <v>0</v>
      </c>
      <c r="AD20" s="14">
        <f t="shared" si="5"/>
        <v>3.7718145015628126E-3</v>
      </c>
      <c r="AE20" s="14">
        <f t="shared" si="6"/>
        <v>-3.7860949493971631E-3</v>
      </c>
      <c r="AF20" s="14">
        <f t="shared" si="11"/>
        <v>-2.7777142926155634E-3</v>
      </c>
      <c r="AG20" s="63">
        <f t="shared" si="14"/>
        <v>1.2421896091464026E-2</v>
      </c>
      <c r="AH20" s="14">
        <f t="shared" si="12"/>
        <v>-1.298644370450907E-10</v>
      </c>
      <c r="AI20" s="22">
        <f t="shared" si="15"/>
        <v>6.2469370153195097E-4</v>
      </c>
      <c r="AJ20" s="5"/>
      <c r="AK20" s="3"/>
      <c r="AL20" s="3"/>
    </row>
    <row r="21" spans="1:38" x14ac:dyDescent="0.25">
      <c r="A21" s="1">
        <v>1973</v>
      </c>
      <c r="B21" s="23">
        <v>2328.1999999999998</v>
      </c>
      <c r="C21" s="23">
        <v>1913.0225273000001</v>
      </c>
      <c r="D21" s="23">
        <f t="shared" si="7"/>
        <v>4453899.0480598602</v>
      </c>
      <c r="E21" s="23">
        <v>2390.349075975359</v>
      </c>
      <c r="F21" s="23">
        <v>3460.9614999999999</v>
      </c>
      <c r="G21" s="19">
        <f t="shared" si="8"/>
        <v>69.066040635683436</v>
      </c>
      <c r="H21" s="19">
        <v>68.410867220356877</v>
      </c>
      <c r="I21" s="58">
        <f>'NAWRUn laskenta'!N22</f>
        <v>3.1494176399999998</v>
      </c>
      <c r="J21" s="23">
        <v>1920.5449849876663</v>
      </c>
      <c r="K21" s="47">
        <f t="shared" si="10"/>
        <v>4404012.9224864822</v>
      </c>
      <c r="L21" s="5"/>
      <c r="M21" s="1">
        <v>1973</v>
      </c>
      <c r="N21" s="23">
        <v>2328.1999999999998</v>
      </c>
      <c r="O21" s="23">
        <v>1913.0225273000001</v>
      </c>
      <c r="P21" s="23">
        <f t="shared" si="9"/>
        <v>4453899.0480598602</v>
      </c>
      <c r="Q21" s="23">
        <v>2390.349075975359</v>
      </c>
      <c r="R21" s="23">
        <v>3442.1666666666702</v>
      </c>
      <c r="S21" s="19">
        <f t="shared" si="0"/>
        <v>69.443153323256382</v>
      </c>
      <c r="T21" s="19">
        <v>68.617988590626268</v>
      </c>
      <c r="U21" s="58">
        <f>'NAWRUn laskenta'!AC22</f>
        <v>3.1115284299999999</v>
      </c>
      <c r="V21" s="23">
        <v>1920.5449851099968</v>
      </c>
      <c r="W21" s="47">
        <f t="shared" si="13"/>
        <v>4395076.7866906943</v>
      </c>
      <c r="X21" s="5"/>
      <c r="Y21" s="1">
        <v>1973</v>
      </c>
      <c r="Z21" s="14">
        <f t="shared" si="1"/>
        <v>0</v>
      </c>
      <c r="AA21" s="14">
        <f t="shared" si="2"/>
        <v>0</v>
      </c>
      <c r="AB21" s="14">
        <f t="shared" si="3"/>
        <v>0</v>
      </c>
      <c r="AC21" s="14">
        <f t="shared" si="4"/>
        <v>0</v>
      </c>
      <c r="AD21" s="14">
        <f t="shared" si="5"/>
        <v>5.43052366613432E-3</v>
      </c>
      <c r="AE21" s="14">
        <f t="shared" si="6"/>
        <v>-5.4601752771985118E-3</v>
      </c>
      <c r="AF21" s="14">
        <f t="shared" si="11"/>
        <v>-3.0276091896662637E-3</v>
      </c>
      <c r="AG21" s="63">
        <f t="shared" si="14"/>
        <v>1.203054479621188E-2</v>
      </c>
      <c r="AH21" s="14">
        <f t="shared" si="12"/>
        <v>-6.3695695206210492E-11</v>
      </c>
      <c r="AI21" s="22">
        <f t="shared" si="15"/>
        <v>2.0290893675994513E-3</v>
      </c>
      <c r="AJ21" s="5"/>
      <c r="AK21" s="3"/>
      <c r="AL21" s="3"/>
    </row>
    <row r="22" spans="1:38" x14ac:dyDescent="0.25">
      <c r="A22" s="1">
        <v>1974</v>
      </c>
      <c r="B22" s="23">
        <v>2336</v>
      </c>
      <c r="C22" s="23">
        <v>1907.06293895</v>
      </c>
      <c r="D22" s="23">
        <f t="shared" si="7"/>
        <v>4454899.0253871996</v>
      </c>
      <c r="E22" s="23">
        <v>2381.2436289500511</v>
      </c>
      <c r="F22" s="23">
        <v>3494.6559999999999</v>
      </c>
      <c r="G22" s="19">
        <f t="shared" si="8"/>
        <v>68.139571647396806</v>
      </c>
      <c r="H22" s="19">
        <v>68.146538647004832</v>
      </c>
      <c r="I22" s="58">
        <f>'NAWRUn laskenta'!N23</f>
        <v>3.2003479799999996</v>
      </c>
      <c r="J22" s="23">
        <v>1908.8565133761301</v>
      </c>
      <c r="K22" s="47">
        <f t="shared" si="10"/>
        <v>4400431.9972714381</v>
      </c>
      <c r="L22" s="5"/>
      <c r="M22" s="1">
        <v>1974</v>
      </c>
      <c r="N22" s="23">
        <v>2336</v>
      </c>
      <c r="O22" s="23">
        <v>1907.06293895</v>
      </c>
      <c r="P22" s="23">
        <f t="shared" si="9"/>
        <v>4454899.0253871996</v>
      </c>
      <c r="Q22" s="23">
        <v>2381.2436289500511</v>
      </c>
      <c r="R22" s="23">
        <v>3483.5</v>
      </c>
      <c r="S22" s="19">
        <f t="shared" si="0"/>
        <v>68.35779041050813</v>
      </c>
      <c r="T22" s="19">
        <v>68.338165176378368</v>
      </c>
      <c r="U22" s="58">
        <f>'NAWRUn laskenta'!AC23</f>
        <v>3.1638639999999998</v>
      </c>
      <c r="V22" s="23">
        <v>1908.8565131542787</v>
      </c>
      <c r="W22" s="47">
        <f t="shared" si="13"/>
        <v>4400376.7856056225</v>
      </c>
      <c r="X22" s="5"/>
      <c r="Y22" s="1">
        <v>1974</v>
      </c>
      <c r="Z22" s="14">
        <f t="shared" si="1"/>
        <v>0</v>
      </c>
      <c r="AA22" s="14">
        <f t="shared" si="2"/>
        <v>0</v>
      </c>
      <c r="AB22" s="14">
        <f t="shared" si="3"/>
        <v>0</v>
      </c>
      <c r="AC22" s="14">
        <f t="shared" si="4"/>
        <v>0</v>
      </c>
      <c r="AD22" s="14">
        <f t="shared" si="5"/>
        <v>3.1923027617024248E-3</v>
      </c>
      <c r="AE22" s="14">
        <f t="shared" si="6"/>
        <v>-3.2025261949186396E-3</v>
      </c>
      <c r="AF22" s="14">
        <f t="shared" si="11"/>
        <v>-2.8119774412336753E-3</v>
      </c>
      <c r="AG22" s="63">
        <f t="shared" si="14"/>
        <v>1.1400004070807282E-2</v>
      </c>
      <c r="AH22" s="14">
        <f t="shared" si="12"/>
        <v>1.1622217250649243E-10</v>
      </c>
      <c r="AI22" s="22">
        <f t="shared" si="15"/>
        <v>1.2546874000077423E-5</v>
      </c>
      <c r="AJ22" s="5"/>
      <c r="AK22" s="3"/>
      <c r="AL22" s="3"/>
    </row>
    <row r="23" spans="1:38" x14ac:dyDescent="0.25">
      <c r="A23" s="1">
        <v>1975</v>
      </c>
      <c r="B23" s="23">
        <v>2323.1</v>
      </c>
      <c r="C23" s="23">
        <v>1899.1433859900001</v>
      </c>
      <c r="D23" s="23">
        <f t="shared" si="7"/>
        <v>4411899.999993369</v>
      </c>
      <c r="E23" s="23">
        <v>2387.5642343268241</v>
      </c>
      <c r="F23" s="23">
        <v>3522.4195</v>
      </c>
      <c r="G23" s="19">
        <f t="shared" si="8"/>
        <v>67.781938929387152</v>
      </c>
      <c r="H23" s="19">
        <v>67.910053049965256</v>
      </c>
      <c r="I23" s="58">
        <f>'NAWRUn laskenta'!N24</f>
        <v>3.3949037500000001</v>
      </c>
      <c r="J23" s="23">
        <v>1900.0144125357947</v>
      </c>
      <c r="K23" s="47">
        <f t="shared" si="10"/>
        <v>4390682.9633271638</v>
      </c>
      <c r="L23" s="5"/>
      <c r="M23" s="1">
        <v>1975</v>
      </c>
      <c r="N23" s="23">
        <v>2323.1</v>
      </c>
      <c r="O23" s="23">
        <v>1899.1433859900001</v>
      </c>
      <c r="P23" s="23">
        <f t="shared" si="9"/>
        <v>4411899.999993369</v>
      </c>
      <c r="Q23" s="23">
        <v>2387.5642343268241</v>
      </c>
      <c r="R23" s="23">
        <v>3512.9166666666702</v>
      </c>
      <c r="S23" s="19">
        <f t="shared" si="0"/>
        <v>67.965296671621061</v>
      </c>
      <c r="T23" s="19">
        <v>68.063953234958461</v>
      </c>
      <c r="U23" s="58">
        <f>'NAWRUn laskenta'!AC24</f>
        <v>3.3604683999999998</v>
      </c>
      <c r="V23" s="23">
        <v>1900.0144116504998</v>
      </c>
      <c r="W23" s="47">
        <f t="shared" si="13"/>
        <v>4390325.5876858011</v>
      </c>
      <c r="X23" s="5"/>
      <c r="Y23" s="1">
        <v>1975</v>
      </c>
      <c r="Z23" s="14">
        <f t="shared" si="1"/>
        <v>0</v>
      </c>
      <c r="AA23" s="14">
        <f t="shared" si="2"/>
        <v>0</v>
      </c>
      <c r="AB23" s="14">
        <f t="shared" si="3"/>
        <v>0</v>
      </c>
      <c r="AC23" s="14">
        <f t="shared" si="4"/>
        <v>0</v>
      </c>
      <c r="AD23" s="14">
        <f t="shared" si="5"/>
        <v>2.6978141965571726E-3</v>
      </c>
      <c r="AE23" s="14">
        <f t="shared" si="6"/>
        <v>-2.7051120863468463E-3</v>
      </c>
      <c r="AF23" s="14">
        <f t="shared" si="11"/>
        <v>-2.2662356761814317E-3</v>
      </c>
      <c r="AG23" s="63">
        <f t="shared" si="14"/>
        <v>1.0143247801944403E-2</v>
      </c>
      <c r="AH23" s="14">
        <f t="shared" si="12"/>
        <v>4.6594113229205618E-10</v>
      </c>
      <c r="AI23" s="22">
        <f t="shared" si="15"/>
        <v>8.1394089335917367E-5</v>
      </c>
      <c r="AJ23" s="5"/>
      <c r="AK23" s="3"/>
      <c r="AL23" s="3"/>
    </row>
    <row r="24" spans="1:38" x14ac:dyDescent="0.25">
      <c r="A24" s="1">
        <v>1976</v>
      </c>
      <c r="B24" s="23">
        <v>2301.9</v>
      </c>
      <c r="C24" s="23">
        <v>1896.1292845</v>
      </c>
      <c r="D24" s="23">
        <f t="shared" si="7"/>
        <v>4364699.9999905499</v>
      </c>
      <c r="E24" s="23">
        <v>2395.3173777315296</v>
      </c>
      <c r="F24" s="23">
        <v>3542.424</v>
      </c>
      <c r="G24" s="19">
        <f t="shared" si="8"/>
        <v>67.618031543698038</v>
      </c>
      <c r="H24" s="19">
        <v>67.752211345832308</v>
      </c>
      <c r="I24" s="58">
        <f>'NAWRUn laskenta'!N25</f>
        <v>3.5796829200000007</v>
      </c>
      <c r="J24" s="23">
        <v>1892.7634649335039</v>
      </c>
      <c r="K24" s="47">
        <f t="shared" si="10"/>
        <v>4380149.3196373759</v>
      </c>
      <c r="L24" s="5"/>
      <c r="M24" s="1">
        <v>1976</v>
      </c>
      <c r="N24" s="23">
        <v>2301.9</v>
      </c>
      <c r="O24" s="23">
        <v>1896.1292845</v>
      </c>
      <c r="P24" s="23">
        <f t="shared" si="9"/>
        <v>4364699.9999905499</v>
      </c>
      <c r="Q24" s="23">
        <v>2395.3173777315296</v>
      </c>
      <c r="R24" s="23">
        <v>3542</v>
      </c>
      <c r="S24" s="19">
        <f t="shared" si="0"/>
        <v>67.626125853515788</v>
      </c>
      <c r="T24" s="19">
        <v>67.858503246943201</v>
      </c>
      <c r="U24" s="58">
        <f>'NAWRUn laskenta'!AC25</f>
        <v>3.5487809700000001</v>
      </c>
      <c r="V24" s="23">
        <v>1892.7634629835024</v>
      </c>
      <c r="W24" s="47">
        <f t="shared" si="13"/>
        <v>4387901.7834136523</v>
      </c>
      <c r="X24" s="5"/>
      <c r="Y24" s="1">
        <v>1976</v>
      </c>
      <c r="Z24" s="14">
        <f t="shared" si="1"/>
        <v>0</v>
      </c>
      <c r="AA24" s="14">
        <f t="shared" si="2"/>
        <v>0</v>
      </c>
      <c r="AB24" s="14">
        <f t="shared" si="3"/>
        <v>0</v>
      </c>
      <c r="AC24" s="14">
        <f t="shared" si="4"/>
        <v>0</v>
      </c>
      <c r="AD24" s="14">
        <f t="shared" si="5"/>
        <v>1.1969205267353038E-4</v>
      </c>
      <c r="AE24" s="14">
        <f t="shared" si="6"/>
        <v>-1.1970638057570503E-4</v>
      </c>
      <c r="AF24" s="14">
        <f t="shared" si="11"/>
        <v>-1.5688329428590903E-3</v>
      </c>
      <c r="AG24" s="63">
        <f t="shared" si="14"/>
        <v>8.6325941963598576E-3</v>
      </c>
      <c r="AH24" s="14">
        <f t="shared" si="12"/>
        <v>1.0302404232447119E-9</v>
      </c>
      <c r="AI24" s="22">
        <f t="shared" si="15"/>
        <v>-1.7699085603132495E-3</v>
      </c>
      <c r="AJ24" s="5"/>
      <c r="AK24" s="3"/>
      <c r="AL24" s="3"/>
    </row>
    <row r="25" spans="1:38" x14ac:dyDescent="0.25">
      <c r="A25" s="1">
        <v>1977</v>
      </c>
      <c r="B25" s="23">
        <v>2260.1</v>
      </c>
      <c r="C25" s="23">
        <v>1887.8368213799999</v>
      </c>
      <c r="D25" s="23">
        <f t="shared" si="7"/>
        <v>4266700.0000009378</v>
      </c>
      <c r="E25" s="23">
        <v>2401.8065887353878</v>
      </c>
      <c r="F25" s="23">
        <v>3560.2624999999998</v>
      </c>
      <c r="G25" s="19">
        <f t="shared" si="8"/>
        <v>67.461502873324307</v>
      </c>
      <c r="H25" s="19">
        <v>67.711003039142341</v>
      </c>
      <c r="I25" s="58">
        <f>'NAWRUn laskenta'!N26</f>
        <v>3.9194815600000004</v>
      </c>
      <c r="J25" s="23">
        <v>1885.7613503815214</v>
      </c>
      <c r="K25" s="47">
        <f t="shared" si="10"/>
        <v>4367805.9483104311</v>
      </c>
      <c r="L25" s="5"/>
      <c r="M25" s="1">
        <v>1977</v>
      </c>
      <c r="N25" s="23">
        <v>2260.1</v>
      </c>
      <c r="O25" s="23">
        <v>1887.8368213799999</v>
      </c>
      <c r="P25" s="23">
        <f t="shared" si="9"/>
        <v>4266700.0000009378</v>
      </c>
      <c r="Q25" s="23">
        <v>2401.8065887353878</v>
      </c>
      <c r="R25" s="23">
        <v>3560.25</v>
      </c>
      <c r="S25" s="19">
        <f t="shared" si="0"/>
        <v>67.461739729945592</v>
      </c>
      <c r="T25" s="19">
        <v>67.775100036575466</v>
      </c>
      <c r="U25" s="58">
        <f>'NAWRUn laskenta'!AC26</f>
        <v>3.8931595799999998</v>
      </c>
      <c r="V25" s="23">
        <v>1885.7613469720784</v>
      </c>
      <c r="W25" s="47">
        <f t="shared" si="13"/>
        <v>4373122.9911704957</v>
      </c>
      <c r="X25" s="5"/>
      <c r="Y25" s="1">
        <v>1977</v>
      </c>
      <c r="Z25" s="14">
        <f t="shared" si="1"/>
        <v>0</v>
      </c>
      <c r="AA25" s="14">
        <f t="shared" si="2"/>
        <v>0</v>
      </c>
      <c r="AB25" s="14">
        <f t="shared" si="3"/>
        <v>0</v>
      </c>
      <c r="AC25" s="14">
        <f t="shared" si="4"/>
        <v>0</v>
      </c>
      <c r="AD25" s="14">
        <f t="shared" si="5"/>
        <v>3.510977069757666E-6</v>
      </c>
      <c r="AE25" s="14">
        <f t="shared" si="6"/>
        <v>-3.5109893968697817E-6</v>
      </c>
      <c r="AF25" s="14">
        <f t="shared" si="11"/>
        <v>-9.4662602171278456E-4</v>
      </c>
      <c r="AG25" s="63">
        <f t="shared" si="14"/>
        <v>6.7156789991379678E-3</v>
      </c>
      <c r="AH25" s="14">
        <f t="shared" si="12"/>
        <v>1.807992842839579E-9</v>
      </c>
      <c r="AI25" s="22">
        <f t="shared" si="15"/>
        <v>-1.2173257976631061E-3</v>
      </c>
      <c r="AJ25" s="5"/>
      <c r="AK25" s="3"/>
      <c r="AL25" s="3"/>
    </row>
    <row r="26" spans="1:38" x14ac:dyDescent="0.25">
      <c r="A26" s="1">
        <v>1978</v>
      </c>
      <c r="B26" s="23">
        <v>2239</v>
      </c>
      <c r="C26" s="23">
        <v>1893.2559178199999</v>
      </c>
      <c r="D26" s="23">
        <f t="shared" si="7"/>
        <v>4238999.9999989802</v>
      </c>
      <c r="E26" s="23">
        <v>2415.3182308522114</v>
      </c>
      <c r="F26" s="23">
        <v>3579.3705</v>
      </c>
      <c r="G26" s="19">
        <f t="shared" si="8"/>
        <v>67.478855034766909</v>
      </c>
      <c r="H26" s="19">
        <v>67.810999654218264</v>
      </c>
      <c r="I26" s="58">
        <f>'NAWRUn laskenta'!N27</f>
        <v>4.26732552</v>
      </c>
      <c r="J26" s="23">
        <v>1878.0023306487606</v>
      </c>
      <c r="K26" s="47">
        <f t="shared" si="10"/>
        <v>4363782.7380503137</v>
      </c>
      <c r="L26" s="5"/>
      <c r="M26" s="1">
        <v>1978</v>
      </c>
      <c r="N26" s="23">
        <v>2239</v>
      </c>
      <c r="O26" s="23">
        <v>1893.2559178199999</v>
      </c>
      <c r="P26" s="23">
        <f t="shared" si="9"/>
        <v>4238999.9999989802</v>
      </c>
      <c r="Q26" s="23">
        <v>2415.3182308522114</v>
      </c>
      <c r="R26" s="23">
        <v>3578.75</v>
      </c>
      <c r="S26" s="19">
        <f t="shared" si="0"/>
        <v>67.490554826467658</v>
      </c>
      <c r="T26" s="19">
        <v>67.843790688755405</v>
      </c>
      <c r="U26" s="58">
        <f>'NAWRUn laskenta'!AC27</f>
        <v>4.2467963099999997</v>
      </c>
      <c r="V26" s="23">
        <v>1878.002325586669</v>
      </c>
      <c r="W26" s="47">
        <f t="shared" si="13"/>
        <v>4366072.1254664464</v>
      </c>
      <c r="X26" s="5"/>
      <c r="Y26" s="1">
        <v>1978</v>
      </c>
      <c r="Z26" s="14">
        <f t="shared" si="1"/>
        <v>0</v>
      </c>
      <c r="AA26" s="14">
        <f t="shared" si="2"/>
        <v>0</v>
      </c>
      <c r="AB26" s="14">
        <f t="shared" si="3"/>
        <v>0</v>
      </c>
      <c r="AC26" s="14">
        <f t="shared" si="4"/>
        <v>0</v>
      </c>
      <c r="AD26" s="14">
        <f t="shared" si="5"/>
        <v>1.7335450465381908E-4</v>
      </c>
      <c r="AE26" s="14">
        <f t="shared" si="6"/>
        <v>-1.7338456164855617E-4</v>
      </c>
      <c r="AF26" s="14">
        <f t="shared" si="11"/>
        <v>-4.8356512519132154E-4</v>
      </c>
      <c r="AG26" s="63">
        <f t="shared" si="14"/>
        <v>4.8107907174609679E-3</v>
      </c>
      <c r="AH26" s="14">
        <f t="shared" si="12"/>
        <v>2.6954660540693005E-9</v>
      </c>
      <c r="AI26" s="22">
        <f t="shared" si="15"/>
        <v>-5.2463368447980914E-4</v>
      </c>
      <c r="AJ26" s="5"/>
      <c r="AK26" s="3"/>
      <c r="AL26" s="3"/>
    </row>
    <row r="27" spans="1:38" x14ac:dyDescent="0.25">
      <c r="A27" s="1">
        <v>1979</v>
      </c>
      <c r="B27" s="23">
        <v>2288</v>
      </c>
      <c r="C27" s="23">
        <v>1869.1433566400001</v>
      </c>
      <c r="D27" s="23">
        <f t="shared" si="7"/>
        <v>4276599.9999923203</v>
      </c>
      <c r="E27" s="23">
        <v>2434.0425531914893</v>
      </c>
      <c r="F27" s="23">
        <v>3597.3674999999998</v>
      </c>
      <c r="G27" s="19">
        <f t="shared" si="8"/>
        <v>67.661770814115869</v>
      </c>
      <c r="H27" s="19">
        <v>68.051822698801175</v>
      </c>
      <c r="I27" s="58">
        <f>'NAWRUn laskenta'!N28</f>
        <v>4.2694228299999999</v>
      </c>
      <c r="J27" s="23">
        <v>1868.6882146039827</v>
      </c>
      <c r="K27" s="47">
        <f t="shared" si="10"/>
        <v>4379374.5732884789</v>
      </c>
      <c r="L27" s="5"/>
      <c r="M27" s="1">
        <v>1979</v>
      </c>
      <c r="N27" s="23">
        <v>2288</v>
      </c>
      <c r="O27" s="23">
        <v>1869.1433566400001</v>
      </c>
      <c r="P27" s="23">
        <f t="shared" si="9"/>
        <v>4276599.9999923203</v>
      </c>
      <c r="Q27" s="23">
        <v>2434.0425531914893</v>
      </c>
      <c r="R27" s="23">
        <v>3596.8333333333298</v>
      </c>
      <c r="S27" s="19">
        <f t="shared" si="0"/>
        <v>67.671819281539086</v>
      </c>
      <c r="T27" s="19">
        <v>68.063286257720208</v>
      </c>
      <c r="U27" s="58">
        <f>'NAWRUn laskenta'!AC28</f>
        <v>4.2563235199999996</v>
      </c>
      <c r="V27" s="23">
        <v>1868.688208238508</v>
      </c>
      <c r="W27" s="47">
        <f t="shared" si="13"/>
        <v>4380061.1481581768</v>
      </c>
      <c r="X27" s="5"/>
      <c r="Y27" s="1">
        <v>1979</v>
      </c>
      <c r="Z27" s="14">
        <f t="shared" si="1"/>
        <v>0</v>
      </c>
      <c r="AA27" s="14">
        <f t="shared" si="2"/>
        <v>0</v>
      </c>
      <c r="AB27" s="14">
        <f t="shared" si="3"/>
        <v>0</v>
      </c>
      <c r="AC27" s="14">
        <f t="shared" si="4"/>
        <v>0</v>
      </c>
      <c r="AD27" s="14">
        <f t="shared" si="5"/>
        <v>1.4848821163531093E-4</v>
      </c>
      <c r="AE27" s="14">
        <f t="shared" si="6"/>
        <v>-1.4851026365868321E-4</v>
      </c>
      <c r="AF27" s="14">
        <f t="shared" si="11"/>
        <v>-1.684533707461561E-4</v>
      </c>
      <c r="AG27" s="63">
        <f t="shared" si="14"/>
        <v>3.0681688185005347E-3</v>
      </c>
      <c r="AH27" s="14">
        <f t="shared" si="12"/>
        <v>3.4063867351815077E-9</v>
      </c>
      <c r="AI27" s="22">
        <f t="shared" si="15"/>
        <v>-1.567746394395224E-4</v>
      </c>
      <c r="AJ27" s="5"/>
      <c r="AK27" s="3"/>
      <c r="AL27" s="3"/>
    </row>
    <row r="28" spans="1:38" x14ac:dyDescent="0.25">
      <c r="A28" s="1">
        <v>1980</v>
      </c>
      <c r="B28" s="23">
        <v>2354.6</v>
      </c>
      <c r="C28" s="23">
        <v>1849.18882188</v>
      </c>
      <c r="D28" s="23">
        <f t="shared" si="7"/>
        <v>4354099.9999986477</v>
      </c>
      <c r="E28" s="23">
        <v>2470.7240293809023</v>
      </c>
      <c r="F28" s="23">
        <v>3615.55</v>
      </c>
      <c r="G28" s="19">
        <f t="shared" si="8"/>
        <v>68.336049269983874</v>
      </c>
      <c r="H28" s="19">
        <v>68.399879218687062</v>
      </c>
      <c r="I28" s="58">
        <f>'NAWRUn laskenta'!N29</f>
        <v>4.2368963600000003</v>
      </c>
      <c r="J28" s="23">
        <v>1858.5461698330737</v>
      </c>
      <c r="K28" s="47">
        <f t="shared" si="10"/>
        <v>4401505.7532596244</v>
      </c>
      <c r="L28" s="5"/>
      <c r="M28" s="1">
        <v>1980</v>
      </c>
      <c r="N28" s="23">
        <v>2354.6</v>
      </c>
      <c r="O28" s="23">
        <v>1849.18882188</v>
      </c>
      <c r="P28" s="23">
        <f t="shared" si="9"/>
        <v>4354099.9999986477</v>
      </c>
      <c r="Q28" s="23">
        <v>2470.7240293809023</v>
      </c>
      <c r="R28" s="23">
        <v>3615.3333333333298</v>
      </c>
      <c r="S28" s="19">
        <f t="shared" si="0"/>
        <v>68.34014464450226</v>
      </c>
      <c r="T28" s="19">
        <v>68.396974211478238</v>
      </c>
      <c r="U28" s="58">
        <f>'NAWRUn laskenta'!AC29</f>
        <v>4.2285947899999998</v>
      </c>
      <c r="V28" s="23">
        <v>1858.5461635621627</v>
      </c>
      <c r="W28" s="47">
        <f t="shared" si="13"/>
        <v>4401436.5687359665</v>
      </c>
      <c r="X28" s="5"/>
      <c r="Y28" s="1">
        <v>1980</v>
      </c>
      <c r="Z28" s="14">
        <f t="shared" si="1"/>
        <v>0</v>
      </c>
      <c r="AA28" s="14">
        <f t="shared" si="2"/>
        <v>0</v>
      </c>
      <c r="AB28" s="14">
        <f t="shared" si="3"/>
        <v>0</v>
      </c>
      <c r="AC28" s="14">
        <f t="shared" si="4"/>
        <v>0</v>
      </c>
      <c r="AD28" s="14">
        <f t="shared" si="5"/>
        <v>5.992633670405193E-5</v>
      </c>
      <c r="AE28" s="14">
        <f t="shared" si="6"/>
        <v>-5.992992808532848E-5</v>
      </c>
      <c r="AF28" s="14">
        <f t="shared" si="11"/>
        <v>4.2470940621635782E-5</v>
      </c>
      <c r="AG28" s="63">
        <f t="shared" si="14"/>
        <v>1.9593516797754345E-3</v>
      </c>
      <c r="AH28" s="14">
        <f t="shared" si="12"/>
        <v>3.3740947876791826E-9</v>
      </c>
      <c r="AI28" s="22">
        <f t="shared" si="15"/>
        <v>1.571837628671952E-5</v>
      </c>
      <c r="AJ28" s="5"/>
      <c r="AK28" s="3"/>
      <c r="AL28" s="3"/>
    </row>
    <row r="29" spans="1:38" x14ac:dyDescent="0.25">
      <c r="A29" s="1">
        <v>1981</v>
      </c>
      <c r="B29" s="23">
        <v>2384.1999999999998</v>
      </c>
      <c r="C29" s="23">
        <v>1854.7940609</v>
      </c>
      <c r="D29" s="23">
        <f t="shared" si="7"/>
        <v>4422199.9999977797</v>
      </c>
      <c r="E29" s="23">
        <v>2507.0452155625658</v>
      </c>
      <c r="F29" s="23">
        <v>3636.4050000000002</v>
      </c>
      <c r="G29" s="19">
        <f t="shared" si="8"/>
        <v>68.942959201809643</v>
      </c>
      <c r="H29" s="19">
        <v>68.782571071203378</v>
      </c>
      <c r="I29" s="58">
        <f>'NAWRUn laskenta'!N30</f>
        <v>4.3127574700000002</v>
      </c>
      <c r="J29" s="23">
        <v>1848.3488781255198</v>
      </c>
      <c r="K29" s="47">
        <f t="shared" si="10"/>
        <v>4423730.2786671836</v>
      </c>
      <c r="L29" s="5"/>
      <c r="M29" s="1">
        <v>1981</v>
      </c>
      <c r="N29" s="23">
        <v>2384.1999999999998</v>
      </c>
      <c r="O29" s="23">
        <v>1854.7940609</v>
      </c>
      <c r="P29" s="23">
        <f t="shared" si="9"/>
        <v>4422199.9999977797</v>
      </c>
      <c r="Q29" s="23">
        <v>2507.0452155625658</v>
      </c>
      <c r="R29" s="23">
        <v>3636.5833333333298</v>
      </c>
      <c r="S29" s="19">
        <f t="shared" si="0"/>
        <v>68.939578328446615</v>
      </c>
      <c r="T29" s="19">
        <v>68.76909532041978</v>
      </c>
      <c r="U29" s="58">
        <f>'NAWRUn laskenta'!AC30</f>
        <v>4.3044525399999998</v>
      </c>
      <c r="V29" s="23">
        <v>1848.3488750323488</v>
      </c>
      <c r="W29" s="47">
        <f t="shared" si="13"/>
        <v>4423464.3745413218</v>
      </c>
      <c r="X29" s="5"/>
      <c r="Y29" s="1">
        <v>1981</v>
      </c>
      <c r="Z29" s="14">
        <f t="shared" si="1"/>
        <v>0</v>
      </c>
      <c r="AA29" s="14">
        <f t="shared" si="2"/>
        <v>0</v>
      </c>
      <c r="AB29" s="14">
        <f t="shared" si="3"/>
        <v>0</v>
      </c>
      <c r="AC29" s="14">
        <f t="shared" si="4"/>
        <v>0</v>
      </c>
      <c r="AD29" s="14">
        <f t="shared" si="5"/>
        <v>-4.9041108823040016E-5</v>
      </c>
      <c r="AE29" s="14">
        <f t="shared" si="6"/>
        <v>4.9038703910744174E-5</v>
      </c>
      <c r="AF29" s="14">
        <f t="shared" si="11"/>
        <v>1.9591810212573325E-4</v>
      </c>
      <c r="AG29" s="63">
        <f t="shared" si="14"/>
        <v>1.9256659011712132E-3</v>
      </c>
      <c r="AH29" s="14">
        <f t="shared" si="12"/>
        <v>1.6734779097741765E-9</v>
      </c>
      <c r="AI29" s="22">
        <f t="shared" si="15"/>
        <v>6.0108575593794396E-5</v>
      </c>
      <c r="AJ29" s="5"/>
      <c r="AK29" s="3"/>
      <c r="AL29" s="3"/>
    </row>
    <row r="30" spans="1:38" x14ac:dyDescent="0.25">
      <c r="A30" s="1">
        <v>1982</v>
      </c>
      <c r="B30" s="23">
        <v>2411</v>
      </c>
      <c r="C30" s="23">
        <v>1840.2737453300001</v>
      </c>
      <c r="D30" s="23">
        <f t="shared" si="7"/>
        <v>4436899.99999063</v>
      </c>
      <c r="E30" s="23">
        <v>2548.6257928118393</v>
      </c>
      <c r="F30" s="23">
        <v>3659.2314999999999</v>
      </c>
      <c r="G30" s="19">
        <f t="shared" si="8"/>
        <v>69.649208933948003</v>
      </c>
      <c r="H30" s="19">
        <v>69.120917118807242</v>
      </c>
      <c r="I30" s="58">
        <f>'NAWRUn laskenta'!N31</f>
        <v>4.2945776100000002</v>
      </c>
      <c r="J30" s="23">
        <v>1837.9332864755013</v>
      </c>
      <c r="K30" s="47">
        <f t="shared" si="10"/>
        <v>4449033.3917169441</v>
      </c>
      <c r="L30" s="5"/>
      <c r="M30" s="1">
        <v>1982</v>
      </c>
      <c r="N30" s="23">
        <v>2411</v>
      </c>
      <c r="O30" s="23">
        <v>1840.2737453300001</v>
      </c>
      <c r="P30" s="23">
        <f t="shared" si="9"/>
        <v>4436899.99999063</v>
      </c>
      <c r="Q30" s="23">
        <v>2548.6257928118393</v>
      </c>
      <c r="R30" s="23">
        <v>3658.75</v>
      </c>
      <c r="S30" s="19">
        <f t="shared" si="0"/>
        <v>69.658374931652602</v>
      </c>
      <c r="T30" s="19">
        <v>69.098207398237506</v>
      </c>
      <c r="U30" s="58">
        <f>'NAWRUn laskenta'!AC31</f>
        <v>4.2822943899999997</v>
      </c>
      <c r="V30" s="23">
        <v>1837.9332919555661</v>
      </c>
      <c r="W30" s="47">
        <f t="shared" si="13"/>
        <v>4447557.1827061381</v>
      </c>
      <c r="X30" s="5"/>
      <c r="Y30" s="1">
        <v>1982</v>
      </c>
      <c r="Z30" s="14">
        <f t="shared" si="1"/>
        <v>0</v>
      </c>
      <c r="AA30" s="14">
        <f t="shared" si="2"/>
        <v>0</v>
      </c>
      <c r="AB30" s="14">
        <f t="shared" si="3"/>
        <v>0</v>
      </c>
      <c r="AC30" s="14">
        <f t="shared" si="4"/>
        <v>0</v>
      </c>
      <c r="AD30" s="14">
        <f t="shared" si="5"/>
        <v>1.315850063052499E-4</v>
      </c>
      <c r="AE30" s="14">
        <f t="shared" si="6"/>
        <v>-1.3160232319783913E-4</v>
      </c>
      <c r="AF30" s="14">
        <f t="shared" si="11"/>
        <v>3.2855062572017087E-4</v>
      </c>
      <c r="AG30" s="63">
        <f t="shared" si="14"/>
        <v>2.8601695243319824E-3</v>
      </c>
      <c r="AH30" s="14">
        <f t="shared" si="12"/>
        <v>-2.9816451276628748E-9</v>
      </c>
      <c r="AI30" s="22">
        <f t="shared" si="15"/>
        <v>3.3180443499351777E-4</v>
      </c>
      <c r="AJ30" s="5"/>
      <c r="AK30" s="3"/>
      <c r="AL30" s="3"/>
    </row>
    <row r="31" spans="1:38" x14ac:dyDescent="0.25">
      <c r="A31" s="1">
        <v>1983</v>
      </c>
      <c r="B31" s="23">
        <v>2420</v>
      </c>
      <c r="C31" s="23">
        <v>1822.6446281000001</v>
      </c>
      <c r="D31" s="23">
        <f t="shared" si="7"/>
        <v>4410800.0000020005</v>
      </c>
      <c r="E31" s="23">
        <v>2560.8465608465608</v>
      </c>
      <c r="F31" s="23">
        <v>3680.6514999999999</v>
      </c>
      <c r="G31" s="19">
        <f t="shared" si="8"/>
        <v>69.575904180185518</v>
      </c>
      <c r="H31" s="19">
        <v>69.351975037016402</v>
      </c>
      <c r="I31" s="58">
        <f>'NAWRUn laskenta'!N32</f>
        <v>4.1634981700000004</v>
      </c>
      <c r="J31" s="23">
        <v>1827.7808601546456</v>
      </c>
      <c r="K31" s="47">
        <f t="shared" si="10"/>
        <v>4471349.4259889945</v>
      </c>
      <c r="L31" s="5"/>
      <c r="M31" s="1">
        <v>1983</v>
      </c>
      <c r="N31" s="23">
        <v>2420</v>
      </c>
      <c r="O31" s="23">
        <v>1822.6446281000001</v>
      </c>
      <c r="P31" s="23">
        <f t="shared" si="9"/>
        <v>4410800.0000020005</v>
      </c>
      <c r="Q31" s="23">
        <v>2560.8465608465608</v>
      </c>
      <c r="R31" s="23">
        <v>3680.8333333333298</v>
      </c>
      <c r="S31" s="19">
        <f t="shared" si="0"/>
        <v>69.572467127368711</v>
      </c>
      <c r="T31" s="19">
        <v>69.319916559426801</v>
      </c>
      <c r="U31" s="58">
        <f>'NAWRUn laskenta'!AC32</f>
        <v>4.14463764</v>
      </c>
      <c r="V31" s="23">
        <v>1827.7808822250795</v>
      </c>
      <c r="W31" s="47">
        <f t="shared" si="13"/>
        <v>4470382.9522635099</v>
      </c>
      <c r="X31" s="5"/>
      <c r="Y31" s="1">
        <v>1983</v>
      </c>
      <c r="Z31" s="14">
        <f t="shared" si="1"/>
        <v>0</v>
      </c>
      <c r="AA31" s="14">
        <f t="shared" si="2"/>
        <v>0</v>
      </c>
      <c r="AB31" s="14">
        <f t="shared" si="3"/>
        <v>0</v>
      </c>
      <c r="AC31" s="14">
        <f t="shared" si="4"/>
        <v>0</v>
      </c>
      <c r="AD31" s="14">
        <f t="shared" si="5"/>
        <v>-4.940248576370383E-5</v>
      </c>
      <c r="AE31" s="14">
        <f t="shared" si="6"/>
        <v>4.9400045278688257E-5</v>
      </c>
      <c r="AF31" s="14">
        <f t="shared" si="11"/>
        <v>4.6225760077474049E-4</v>
      </c>
      <c r="AG31" s="63">
        <f t="shared" si="14"/>
        <v>4.5299719682596684E-3</v>
      </c>
      <c r="AH31" s="14">
        <f t="shared" si="12"/>
        <v>-1.2074989088559226E-8</v>
      </c>
      <c r="AI31" s="22">
        <f t="shared" si="15"/>
        <v>2.1614810953203792E-4</v>
      </c>
      <c r="AJ31" s="5"/>
      <c r="AK31" s="3"/>
      <c r="AL31" s="3"/>
    </row>
    <row r="32" spans="1:38" x14ac:dyDescent="0.25">
      <c r="A32" s="1">
        <v>1984</v>
      </c>
      <c r="B32" s="23">
        <v>2434.8000000000002</v>
      </c>
      <c r="C32" s="23">
        <v>1813.7013307</v>
      </c>
      <c r="D32" s="23">
        <f t="shared" si="7"/>
        <v>4415999.9999883603</v>
      </c>
      <c r="E32" s="23">
        <v>2568.3544303797471</v>
      </c>
      <c r="F32" s="23">
        <v>3696.3649999999998</v>
      </c>
      <c r="G32" s="19">
        <f t="shared" si="8"/>
        <v>69.483247200418447</v>
      </c>
      <c r="H32" s="19">
        <v>69.465631682862679</v>
      </c>
      <c r="I32" s="58">
        <f>'NAWRUn laskenta'!N33</f>
        <v>3.9980849399999996</v>
      </c>
      <c r="J32" s="23">
        <v>1818.6071103200306</v>
      </c>
      <c r="K32" s="47">
        <f t="shared" si="10"/>
        <v>4482947.159887787</v>
      </c>
      <c r="L32" s="5"/>
      <c r="M32" s="1">
        <v>1984</v>
      </c>
      <c r="N32" s="23">
        <v>2434.8000000000002</v>
      </c>
      <c r="O32" s="23">
        <v>1813.7013307</v>
      </c>
      <c r="P32" s="23">
        <f t="shared" si="9"/>
        <v>4415999.9999883603</v>
      </c>
      <c r="Q32" s="23">
        <v>2568.3544303797471</v>
      </c>
      <c r="R32" s="23">
        <v>3699.6666666666702</v>
      </c>
      <c r="S32" s="19">
        <f t="shared" si="0"/>
        <v>69.421238770512957</v>
      </c>
      <c r="T32" s="19">
        <v>69.425845671824533</v>
      </c>
      <c r="U32" s="58">
        <f>'NAWRUn laskenta'!AC33</f>
        <v>3.97052885</v>
      </c>
      <c r="V32" s="23">
        <v>1818.6071590715974</v>
      </c>
      <c r="W32" s="47">
        <f t="shared" si="13"/>
        <v>4485668.8468148122</v>
      </c>
      <c r="X32" s="5"/>
      <c r="Y32" s="1">
        <v>1984</v>
      </c>
      <c r="Z32" s="14">
        <f t="shared" si="1"/>
        <v>0</v>
      </c>
      <c r="AA32" s="14">
        <f t="shared" si="2"/>
        <v>0</v>
      </c>
      <c r="AB32" s="14">
        <f t="shared" si="3"/>
        <v>0</v>
      </c>
      <c r="AC32" s="14">
        <f t="shared" si="4"/>
        <v>0</v>
      </c>
      <c r="AD32" s="14">
        <f t="shared" si="5"/>
        <v>-8.9321987051342914E-4</v>
      </c>
      <c r="AE32" s="14">
        <f t="shared" si="6"/>
        <v>8.9242274078860356E-4</v>
      </c>
      <c r="AF32" s="14">
        <f t="shared" si="11"/>
        <v>5.7274381696814148E-4</v>
      </c>
      <c r="AG32" s="63">
        <f t="shared" si="14"/>
        <v>6.8923223026871438E-3</v>
      </c>
      <c r="AH32" s="14">
        <f t="shared" si="12"/>
        <v>-2.6807091240701342E-8</v>
      </c>
      <c r="AI32" s="22">
        <f t="shared" si="15"/>
        <v>-6.0712001055424731E-4</v>
      </c>
      <c r="AJ32" s="5"/>
      <c r="AK32" s="3"/>
      <c r="AL32" s="3"/>
    </row>
    <row r="33" spans="1:38" x14ac:dyDescent="0.25">
      <c r="A33" s="1">
        <v>1985</v>
      </c>
      <c r="B33" s="23">
        <v>2438.6999999999998</v>
      </c>
      <c r="C33" s="23">
        <v>1813.3021691900001</v>
      </c>
      <c r="D33" s="23">
        <f t="shared" si="7"/>
        <v>4422100.0000036526</v>
      </c>
      <c r="E33" s="23">
        <v>2564.3533123028392</v>
      </c>
      <c r="F33" s="23">
        <v>3706.3544999999999</v>
      </c>
      <c r="G33" s="19">
        <f t="shared" si="8"/>
        <v>69.188020528064413</v>
      </c>
      <c r="H33" s="19">
        <v>69.474166827694802</v>
      </c>
      <c r="I33" s="58">
        <f>'NAWRUn laskenta'!N34</f>
        <v>3.9431479500000006</v>
      </c>
      <c r="J33" s="23">
        <v>1810.6139249232692</v>
      </c>
      <c r="K33" s="47">
        <f t="shared" si="10"/>
        <v>4478416.7860703105</v>
      </c>
      <c r="L33" s="5"/>
      <c r="M33" s="1">
        <v>1985</v>
      </c>
      <c r="N33" s="23">
        <v>2438.6999999999998</v>
      </c>
      <c r="O33" s="23">
        <v>1813.3021691900001</v>
      </c>
      <c r="P33" s="23">
        <f t="shared" si="9"/>
        <v>4422100.0000036526</v>
      </c>
      <c r="Q33" s="23">
        <v>2564.3533123028392</v>
      </c>
      <c r="R33" s="23">
        <v>3709.9166666666702</v>
      </c>
      <c r="S33" s="19">
        <f t="shared" si="0"/>
        <v>69.121587968359663</v>
      </c>
      <c r="T33" s="19">
        <v>69.432872660061733</v>
      </c>
      <c r="U33" s="58">
        <f>'NAWRUn laskenta'!AC34</f>
        <v>3.9056157800000002</v>
      </c>
      <c r="V33" s="23">
        <v>1810.6140103133203</v>
      </c>
      <c r="W33" s="47">
        <f t="shared" si="13"/>
        <v>4481807.2307183882</v>
      </c>
      <c r="X33" s="5"/>
      <c r="Y33" s="1">
        <v>1985</v>
      </c>
      <c r="Z33" s="14">
        <f t="shared" si="1"/>
        <v>0</v>
      </c>
      <c r="AA33" s="14">
        <f t="shared" si="2"/>
        <v>0</v>
      </c>
      <c r="AB33" s="14">
        <f t="shared" si="3"/>
        <v>0</v>
      </c>
      <c r="AC33" s="14">
        <f t="shared" si="4"/>
        <v>0</v>
      </c>
      <c r="AD33" s="14">
        <f t="shared" si="5"/>
        <v>-9.6109712836973276E-4</v>
      </c>
      <c r="AE33" s="14">
        <f t="shared" si="6"/>
        <v>9.6017430760002862E-4</v>
      </c>
      <c r="AF33" s="14">
        <f t="shared" si="11"/>
        <v>5.9438161720577331E-4</v>
      </c>
      <c r="AG33" s="63">
        <f t="shared" si="14"/>
        <v>9.5183265948721035E-3</v>
      </c>
      <c r="AH33" s="14">
        <f t="shared" si="12"/>
        <v>-4.7160827524342619E-8</v>
      </c>
      <c r="AI33" s="22">
        <f t="shared" si="15"/>
        <v>-7.5706322346400792E-4</v>
      </c>
      <c r="AJ33" s="5"/>
      <c r="AK33" s="3"/>
      <c r="AL33" s="3"/>
    </row>
    <row r="34" spans="1:38" x14ac:dyDescent="0.25">
      <c r="A34" s="1">
        <v>1986</v>
      </c>
      <c r="B34" s="23">
        <v>2430.9</v>
      </c>
      <c r="C34" s="23">
        <v>1792.5871076599999</v>
      </c>
      <c r="D34" s="23">
        <f t="shared" si="7"/>
        <v>4357600.0000106944</v>
      </c>
      <c r="E34" s="23">
        <v>2564.2405063291139</v>
      </c>
      <c r="F34" s="23">
        <v>3713.3850000000002</v>
      </c>
      <c r="G34" s="19">
        <f t="shared" si="8"/>
        <v>69.053989993741922</v>
      </c>
      <c r="H34" s="19">
        <v>69.391621794617109</v>
      </c>
      <c r="I34" s="58">
        <f>'NAWRUn laskenta'!N35</f>
        <v>4.1800557899999999</v>
      </c>
      <c r="J34" s="23">
        <v>1803.5126139539707</v>
      </c>
      <c r="K34" s="47">
        <f t="shared" si="10"/>
        <v>4452994.0452470062</v>
      </c>
      <c r="L34" s="5"/>
      <c r="M34" s="1">
        <v>1986</v>
      </c>
      <c r="N34" s="23">
        <v>2430.9</v>
      </c>
      <c r="O34" s="23">
        <v>1792.5871076599999</v>
      </c>
      <c r="P34" s="23">
        <f t="shared" si="9"/>
        <v>4357600.0000106944</v>
      </c>
      <c r="Q34" s="23">
        <v>2564.2405063291139</v>
      </c>
      <c r="R34" s="23">
        <v>3716.4166666666702</v>
      </c>
      <c r="S34" s="19">
        <f t="shared" si="0"/>
        <v>68.997659205662572</v>
      </c>
      <c r="T34" s="19">
        <v>69.357414758638342</v>
      </c>
      <c r="U34" s="58">
        <f>'NAWRUn laskenta'!AC35</f>
        <v>4.1323730599999999</v>
      </c>
      <c r="V34" s="23">
        <v>1803.5127409312879</v>
      </c>
      <c r="W34" s="47">
        <f t="shared" si="13"/>
        <v>4456649.5831421129</v>
      </c>
      <c r="X34" s="5"/>
      <c r="Y34" s="1">
        <v>1986</v>
      </c>
      <c r="Z34" s="14">
        <f t="shared" si="1"/>
        <v>0</v>
      </c>
      <c r="AA34" s="14">
        <f t="shared" si="2"/>
        <v>0</v>
      </c>
      <c r="AB34" s="14">
        <f t="shared" si="3"/>
        <v>0</v>
      </c>
      <c r="AC34" s="14">
        <f t="shared" si="4"/>
        <v>0</v>
      </c>
      <c r="AD34" s="14">
        <f t="shared" si="5"/>
        <v>-8.1641592958175209E-4</v>
      </c>
      <c r="AE34" s="14">
        <f t="shared" si="6"/>
        <v>8.157499383374551E-4</v>
      </c>
      <c r="AF34" s="14">
        <f t="shared" si="11"/>
        <v>4.9295628339703231E-4</v>
      </c>
      <c r="AG34" s="63">
        <f t="shared" si="14"/>
        <v>1.1407199424005775E-2</v>
      </c>
      <c r="AH34" s="14">
        <f t="shared" si="12"/>
        <v>-7.0405560926004616E-8</v>
      </c>
      <c r="AI34" s="22">
        <f t="shared" si="15"/>
        <v>-8.209168613213223E-4</v>
      </c>
      <c r="AJ34" s="5"/>
      <c r="AK34" s="3"/>
      <c r="AL34" s="3"/>
    </row>
    <row r="35" spans="1:38" x14ac:dyDescent="0.25">
      <c r="A35" s="1">
        <v>1987</v>
      </c>
      <c r="B35" s="23">
        <v>2444.6</v>
      </c>
      <c r="C35" s="23">
        <v>1798.1264828599999</v>
      </c>
      <c r="D35" s="23">
        <f t="shared" si="7"/>
        <v>4395699.9999995558</v>
      </c>
      <c r="E35" s="23">
        <v>2567.8571428571427</v>
      </c>
      <c r="F35" s="23">
        <v>3717.6</v>
      </c>
      <c r="G35" s="19">
        <f t="shared" si="8"/>
        <v>69.072981032309627</v>
      </c>
      <c r="H35" s="19">
        <v>69.203423276770849</v>
      </c>
      <c r="I35" s="58">
        <f>'NAWRUn laskenta'!N36</f>
        <v>4.5720525800000003</v>
      </c>
      <c r="J35" s="23">
        <v>1797.2833118284188</v>
      </c>
      <c r="K35" s="47">
        <f t="shared" si="10"/>
        <v>4412476.0592394853</v>
      </c>
      <c r="L35" s="5"/>
      <c r="M35" s="1">
        <v>1987</v>
      </c>
      <c r="N35" s="23">
        <v>2444.6</v>
      </c>
      <c r="O35" s="23">
        <v>1798.1264828599999</v>
      </c>
      <c r="P35" s="23">
        <f t="shared" si="9"/>
        <v>4395699.9999995558</v>
      </c>
      <c r="Q35" s="23">
        <v>2567.8571428571427</v>
      </c>
      <c r="R35" s="23">
        <v>3720.25</v>
      </c>
      <c r="S35" s="19">
        <f t="shared" si="0"/>
        <v>69.023779123906806</v>
      </c>
      <c r="T35" s="19">
        <v>69.184760732884058</v>
      </c>
      <c r="U35" s="58">
        <f>'NAWRUn laskenta'!AC36</f>
        <v>4.51749548</v>
      </c>
      <c r="V35" s="23">
        <v>1797.2834717942096</v>
      </c>
      <c r="W35" s="47">
        <f t="shared" si="13"/>
        <v>4416954.7615340976</v>
      </c>
      <c r="X35" s="5"/>
      <c r="Y35" s="1">
        <v>1987</v>
      </c>
      <c r="Z35" s="14">
        <f t="shared" si="1"/>
        <v>0</v>
      </c>
      <c r="AA35" s="14">
        <f t="shared" si="2"/>
        <v>0</v>
      </c>
      <c r="AB35" s="14">
        <f t="shared" si="3"/>
        <v>0</v>
      </c>
      <c r="AC35" s="14">
        <f t="shared" si="4"/>
        <v>0</v>
      </c>
      <c r="AD35" s="14">
        <f t="shared" si="5"/>
        <v>-7.128254788035536E-4</v>
      </c>
      <c r="AE35" s="14">
        <f t="shared" si="6"/>
        <v>7.1231772058320082E-4</v>
      </c>
      <c r="AF35" s="14">
        <f t="shared" si="11"/>
        <v>2.6967659984321947E-4</v>
      </c>
      <c r="AG35" s="63">
        <f t="shared" si="14"/>
        <v>1.1932736784055148E-2</v>
      </c>
      <c r="AH35" s="14">
        <f t="shared" si="12"/>
        <v>-8.9004215261468185E-8</v>
      </c>
      <c r="AI35" s="22">
        <f t="shared" si="15"/>
        <v>-1.0150088599878392E-3</v>
      </c>
      <c r="AJ35" s="5"/>
      <c r="AK35" s="3"/>
      <c r="AL35" s="3"/>
    </row>
    <row r="36" spans="1:38" x14ac:dyDescent="0.25">
      <c r="A36" s="1">
        <v>1988</v>
      </c>
      <c r="B36" s="23">
        <v>2469.3000000000002</v>
      </c>
      <c r="C36" s="23">
        <v>1806.17988904</v>
      </c>
      <c r="D36" s="23">
        <f t="shared" si="7"/>
        <v>4460000.0000064727</v>
      </c>
      <c r="E36" s="23">
        <v>2577.5574112734867</v>
      </c>
      <c r="F36" s="23">
        <v>3720.2925</v>
      </c>
      <c r="G36" s="19">
        <f t="shared" si="8"/>
        <v>69.283730009763659</v>
      </c>
      <c r="H36" s="19">
        <v>68.861234787209781</v>
      </c>
      <c r="I36" s="58">
        <f>'NAWRUn laskenta'!N37</f>
        <v>5.2066988500000004</v>
      </c>
      <c r="J36" s="23">
        <v>1790.8136023334994</v>
      </c>
      <c r="K36" s="47">
        <f t="shared" si="10"/>
        <v>4348905.0408568168</v>
      </c>
      <c r="L36" s="5"/>
      <c r="M36" s="1">
        <v>1988</v>
      </c>
      <c r="N36" s="23">
        <v>2469.3000000000002</v>
      </c>
      <c r="O36" s="23">
        <v>1806.17988904</v>
      </c>
      <c r="P36" s="23">
        <f t="shared" si="9"/>
        <v>4460000.0000064727</v>
      </c>
      <c r="Q36" s="23">
        <v>2577.5574112734867</v>
      </c>
      <c r="R36" s="23">
        <v>3720.25</v>
      </c>
      <c r="S36" s="19">
        <f t="shared" si="0"/>
        <v>69.284521504562505</v>
      </c>
      <c r="T36" s="19">
        <v>68.86422379283097</v>
      </c>
      <c r="U36" s="58">
        <f>'NAWRUn laskenta'!AC37</f>
        <v>5.1517652399999996</v>
      </c>
      <c r="V36" s="23">
        <v>1790.8137604436649</v>
      </c>
      <c r="W36" s="47">
        <f t="shared" si="13"/>
        <v>4351564.8232395388</v>
      </c>
      <c r="X36" s="5"/>
      <c r="Y36" s="1">
        <v>1988</v>
      </c>
      <c r="Z36" s="14">
        <f t="shared" si="1"/>
        <v>0</v>
      </c>
      <c r="AA36" s="14">
        <f t="shared" si="2"/>
        <v>0</v>
      </c>
      <c r="AB36" s="14">
        <f t="shared" si="3"/>
        <v>0</v>
      </c>
      <c r="AC36" s="14">
        <f t="shared" si="4"/>
        <v>0</v>
      </c>
      <c r="AD36" s="14">
        <f t="shared" si="5"/>
        <v>1.1423832937872006E-5</v>
      </c>
      <c r="AE36" s="14">
        <f t="shared" si="6"/>
        <v>-1.142396344329658E-5</v>
      </c>
      <c r="AF36" s="14">
        <f t="shared" si="11"/>
        <v>-4.3406215854605719E-5</v>
      </c>
      <c r="AG36" s="63">
        <f t="shared" si="14"/>
        <v>1.0550564106468506E-2</v>
      </c>
      <c r="AH36" s="14">
        <f t="shared" si="12"/>
        <v>-8.8289571483833978E-8</v>
      </c>
      <c r="AI36" s="22">
        <f t="shared" si="15"/>
        <v>-6.1159817419190762E-4</v>
      </c>
      <c r="AJ36" s="5"/>
      <c r="AK36" s="3"/>
      <c r="AL36" s="3"/>
    </row>
    <row r="37" spans="1:38" x14ac:dyDescent="0.25">
      <c r="A37" s="1">
        <v>1989</v>
      </c>
      <c r="B37" s="23">
        <v>2492.6999999999998</v>
      </c>
      <c r="C37" s="23">
        <v>1802.1422553899999</v>
      </c>
      <c r="D37" s="23">
        <f t="shared" si="7"/>
        <v>4492200.0000106525</v>
      </c>
      <c r="E37" s="23">
        <v>2572.4458204334364</v>
      </c>
      <c r="F37" s="23">
        <v>3727.2640000000001</v>
      </c>
      <c r="G37" s="19">
        <f t="shared" si="8"/>
        <v>69.017000685581607</v>
      </c>
      <c r="H37" s="19">
        <v>68.303675614541561</v>
      </c>
      <c r="I37" s="58">
        <f>'NAWRUn laskenta'!N38</f>
        <v>5.9418590199999999</v>
      </c>
      <c r="J37" s="23">
        <v>1783.0753863592563</v>
      </c>
      <c r="K37" s="47">
        <f t="shared" si="10"/>
        <v>4269729.1404063562</v>
      </c>
      <c r="L37" s="5"/>
      <c r="M37" s="1">
        <v>1989</v>
      </c>
      <c r="N37" s="23">
        <v>2492.6999999999998</v>
      </c>
      <c r="O37" s="23">
        <v>1802.1422553899999</v>
      </c>
      <c r="P37" s="23">
        <f t="shared" si="9"/>
        <v>4492200.0000106525</v>
      </c>
      <c r="Q37" s="23">
        <v>2572.4458204334364</v>
      </c>
      <c r="R37" s="23">
        <v>3725.0833333333298</v>
      </c>
      <c r="S37" s="19">
        <f t="shared" si="0"/>
        <v>69.057403291204366</v>
      </c>
      <c r="T37" s="19">
        <v>68.329018987613523</v>
      </c>
      <c r="U37" s="58">
        <f>'NAWRUn laskenta'!AC38</f>
        <v>5.89230593</v>
      </c>
      <c r="V37" s="23">
        <v>1783.0754655278129</v>
      </c>
      <c r="W37" s="47">
        <f t="shared" si="13"/>
        <v>4271063.5611073934</v>
      </c>
      <c r="X37" s="5"/>
      <c r="Y37" s="1">
        <v>1989</v>
      </c>
      <c r="Z37" s="14">
        <f t="shared" si="1"/>
        <v>0</v>
      </c>
      <c r="AA37" s="14">
        <f t="shared" si="2"/>
        <v>0</v>
      </c>
      <c r="AB37" s="14">
        <f t="shared" si="3"/>
        <v>0</v>
      </c>
      <c r="AC37" s="14">
        <f t="shared" si="4"/>
        <v>0</v>
      </c>
      <c r="AD37" s="14">
        <f t="shared" si="5"/>
        <v>5.8505828046263332E-4</v>
      </c>
      <c r="AE37" s="14">
        <f t="shared" si="6"/>
        <v>-5.8540077403276467E-4</v>
      </c>
      <c r="AF37" s="14">
        <f t="shared" si="11"/>
        <v>-3.7103966724986331E-4</v>
      </c>
      <c r="AG37" s="63">
        <f t="shared" si="14"/>
        <v>8.3396610106713457E-3</v>
      </c>
      <c r="AH37" s="14">
        <f t="shared" si="12"/>
        <v>-4.4400005279058689E-8</v>
      </c>
      <c r="AI37" s="22">
        <f t="shared" si="15"/>
        <v>-3.1253052761800304E-4</v>
      </c>
      <c r="AJ37" s="5"/>
      <c r="AK37" s="3"/>
      <c r="AL37" s="3"/>
    </row>
    <row r="38" spans="1:38" x14ac:dyDescent="0.25">
      <c r="A38" s="1">
        <v>1990</v>
      </c>
      <c r="B38" s="23">
        <v>2480.5</v>
      </c>
      <c r="C38" s="23">
        <v>1769.11912921</v>
      </c>
      <c r="D38" s="23">
        <f t="shared" si="7"/>
        <v>4388300.0000054054</v>
      </c>
      <c r="E38" s="23">
        <v>2562.5</v>
      </c>
      <c r="F38" s="23">
        <v>3742.085</v>
      </c>
      <c r="G38" s="19">
        <f t="shared" si="8"/>
        <v>68.477867285216661</v>
      </c>
      <c r="H38" s="19">
        <v>67.511614569629174</v>
      </c>
      <c r="I38" s="58">
        <f>'NAWRUn laskenta'!N39</f>
        <v>6.8753949100000007</v>
      </c>
      <c r="J38" s="23">
        <v>1774.5771934663842</v>
      </c>
      <c r="K38" s="47">
        <f t="shared" si="10"/>
        <v>4174951.9583457229</v>
      </c>
      <c r="L38" s="5"/>
      <c r="M38" s="1">
        <v>1990</v>
      </c>
      <c r="N38" s="23">
        <v>2480.5</v>
      </c>
      <c r="O38" s="23">
        <v>1769.11912921</v>
      </c>
      <c r="P38" s="23">
        <f t="shared" si="9"/>
        <v>4388300.0000054054</v>
      </c>
      <c r="Q38" s="23">
        <v>2562.5</v>
      </c>
      <c r="R38" s="23">
        <v>3737</v>
      </c>
      <c r="S38" s="19">
        <f t="shared" si="0"/>
        <v>68.571046293818569</v>
      </c>
      <c r="T38" s="19">
        <v>67.554391137539241</v>
      </c>
      <c r="U38" s="58">
        <f>'NAWRUn laskenta'!AC39</f>
        <v>6.8285708400000003</v>
      </c>
      <c r="V38" s="23">
        <v>1774.5770585544458</v>
      </c>
      <c r="W38" s="47">
        <f t="shared" si="13"/>
        <v>4174017.8488295125</v>
      </c>
      <c r="X38" s="5"/>
      <c r="Y38" s="1">
        <v>1990</v>
      </c>
      <c r="Z38" s="14">
        <f t="shared" si="1"/>
        <v>0</v>
      </c>
      <c r="AA38" s="14">
        <f t="shared" si="2"/>
        <v>0</v>
      </c>
      <c r="AB38" s="14">
        <f t="shared" si="3"/>
        <v>0</v>
      </c>
      <c r="AC38" s="14">
        <f t="shared" si="4"/>
        <v>0</v>
      </c>
      <c r="AD38" s="14">
        <f t="shared" si="5"/>
        <v>1.3588681176403092E-3</v>
      </c>
      <c r="AE38" s="14">
        <f t="shared" si="6"/>
        <v>-1.3607171527963706E-3</v>
      </c>
      <c r="AF38" s="14">
        <f t="shared" si="11"/>
        <v>-6.3361790682622549E-4</v>
      </c>
      <c r="AG38" s="63">
        <f t="shared" si="14"/>
        <v>6.8103826198981834E-3</v>
      </c>
      <c r="AH38" s="14">
        <f t="shared" si="12"/>
        <v>7.602483504229056E-8</v>
      </c>
      <c r="AI38" s="22">
        <f t="shared" si="15"/>
        <v>2.2374138086621689E-4</v>
      </c>
      <c r="AJ38" s="5"/>
      <c r="AK38" s="3"/>
      <c r="AL38" s="3"/>
    </row>
    <row r="39" spans="1:38" x14ac:dyDescent="0.25">
      <c r="A39" s="1">
        <v>1991</v>
      </c>
      <c r="B39" s="23">
        <v>2340.6999999999998</v>
      </c>
      <c r="C39" s="23">
        <v>1747.4259836799999</v>
      </c>
      <c r="D39" s="23">
        <f t="shared" si="7"/>
        <v>4090199.9999997756</v>
      </c>
      <c r="E39" s="23">
        <v>2506.1027837259098</v>
      </c>
      <c r="F39" s="23">
        <v>3764.1975000000002</v>
      </c>
      <c r="G39" s="19">
        <f t="shared" si="8"/>
        <v>66.577345735071276</v>
      </c>
      <c r="H39" s="19">
        <v>66.537252970439667</v>
      </c>
      <c r="I39" s="58">
        <f>'NAWRUn laskenta'!N40</f>
        <v>8.2091398600000005</v>
      </c>
      <c r="J39" s="23">
        <v>1767.7342401186511</v>
      </c>
      <c r="K39" s="47">
        <f t="shared" si="10"/>
        <v>4063999.8410642263</v>
      </c>
      <c r="L39" s="5"/>
      <c r="M39" s="1">
        <v>1991</v>
      </c>
      <c r="N39" s="23">
        <v>2340.6999999999998</v>
      </c>
      <c r="O39" s="23">
        <v>1747.4259836799999</v>
      </c>
      <c r="P39" s="23">
        <f t="shared" si="9"/>
        <v>4090199.9999997756</v>
      </c>
      <c r="Q39" s="23">
        <v>2506.1027837259098</v>
      </c>
      <c r="R39" s="23">
        <v>3760.5833333333298</v>
      </c>
      <c r="S39" s="19">
        <f t="shared" si="0"/>
        <v>66.641330920980664</v>
      </c>
      <c r="T39" s="19">
        <v>66.588423493274789</v>
      </c>
      <c r="U39" s="58">
        <f>'NAWRUn laskenta'!AC40</f>
        <v>8.1785378699999995</v>
      </c>
      <c r="V39" s="23">
        <v>1767.7336900175746</v>
      </c>
      <c r="W39" s="47">
        <f t="shared" si="13"/>
        <v>4064573.607404422</v>
      </c>
      <c r="X39" s="5"/>
      <c r="Y39" s="1">
        <v>1991</v>
      </c>
      <c r="Z39" s="14">
        <f t="shared" si="1"/>
        <v>0</v>
      </c>
      <c r="AA39" s="14">
        <f t="shared" si="2"/>
        <v>0</v>
      </c>
      <c r="AB39" s="14">
        <f t="shared" si="3"/>
        <v>0</v>
      </c>
      <c r="AC39" s="14">
        <f t="shared" si="4"/>
        <v>0</v>
      </c>
      <c r="AD39" s="14">
        <f t="shared" si="5"/>
        <v>9.6014267760136682E-4</v>
      </c>
      <c r="AE39" s="14">
        <f t="shared" si="6"/>
        <v>-9.6106543754390431E-4</v>
      </c>
      <c r="AF39" s="14">
        <f t="shared" si="11"/>
        <v>-7.690507279862485E-4</v>
      </c>
      <c r="AG39" s="63">
        <f t="shared" si="14"/>
        <v>3.7277949361190399E-3</v>
      </c>
      <c r="AH39" s="14">
        <f t="shared" si="12"/>
        <v>3.1118991981793053E-7</v>
      </c>
      <c r="AI39" s="22">
        <f t="shared" si="15"/>
        <v>-1.4118266797112292E-4</v>
      </c>
      <c r="AJ39" s="5"/>
      <c r="AK39" s="3"/>
      <c r="AL39" s="3"/>
    </row>
    <row r="40" spans="1:38" x14ac:dyDescent="0.25">
      <c r="A40" s="1">
        <v>1992</v>
      </c>
      <c r="B40" s="23">
        <v>2175.6999999999998</v>
      </c>
      <c r="C40" s="23">
        <v>1752.7692237000001</v>
      </c>
      <c r="D40" s="23">
        <f t="shared" si="7"/>
        <v>3813500.0000040899</v>
      </c>
      <c r="E40" s="23">
        <v>2463.9864099660249</v>
      </c>
      <c r="F40" s="23">
        <v>3787.0675000000001</v>
      </c>
      <c r="G40" s="19">
        <f t="shared" si="8"/>
        <v>65.063176454236029</v>
      </c>
      <c r="H40" s="19">
        <v>65.529417406498808</v>
      </c>
      <c r="I40" s="58">
        <f>'NAWRUn laskenta'!N41</f>
        <v>9.6796235500000005</v>
      </c>
      <c r="J40" s="23">
        <v>1764.4159363541871</v>
      </c>
      <c r="K40" s="47">
        <f t="shared" si="10"/>
        <v>3954814.006229036</v>
      </c>
      <c r="L40" s="5"/>
      <c r="M40" s="1">
        <v>1992</v>
      </c>
      <c r="N40" s="23">
        <v>2175.6999999999998</v>
      </c>
      <c r="O40" s="23">
        <v>1752.7692237000001</v>
      </c>
      <c r="P40" s="23">
        <f t="shared" si="9"/>
        <v>3813500.0000040899</v>
      </c>
      <c r="Q40" s="23">
        <v>2463.9864099660249</v>
      </c>
      <c r="R40" s="23">
        <v>3784.0833333333298</v>
      </c>
      <c r="S40" s="19">
        <f t="shared" ref="S40:S63" si="16">Q40/R40*100</f>
        <v>65.114485938013019</v>
      </c>
      <c r="T40" s="19">
        <v>65.580864821114702</v>
      </c>
      <c r="U40" s="58">
        <f>'NAWRUn laskenta'!AC41</f>
        <v>9.6587238899999992</v>
      </c>
      <c r="V40" s="23">
        <v>1764.4147174767656</v>
      </c>
      <c r="W40" s="47">
        <f t="shared" si="13"/>
        <v>3955712.5385532817</v>
      </c>
      <c r="X40" s="5"/>
      <c r="Y40" s="1">
        <v>1992</v>
      </c>
      <c r="Z40" s="14">
        <f t="shared" ref="Z40:Z62" si="17">(B40-N40)/B40</f>
        <v>0</v>
      </c>
      <c r="AA40" s="14">
        <f t="shared" ref="AA40:AA62" si="18">(C40-O40)/C40</f>
        <v>0</v>
      </c>
      <c r="AB40" s="14">
        <f t="shared" ref="AB40:AB62" si="19">(D40-P40)/D40</f>
        <v>0</v>
      </c>
      <c r="AC40" s="14">
        <f t="shared" ref="AC40:AC62" si="20">(E40-Q40)/E40</f>
        <v>0</v>
      </c>
      <c r="AD40" s="14">
        <f t="shared" ref="AD40:AD62" si="21">(F40-R40)/F40</f>
        <v>7.8798877143601532E-4</v>
      </c>
      <c r="AE40" s="14">
        <f t="shared" ref="AE40:AE62" si="22">(G40-S40)/G40</f>
        <v>-7.8861018740884541E-4</v>
      </c>
      <c r="AF40" s="14">
        <f t="shared" si="11"/>
        <v>-7.8510410517995774E-4</v>
      </c>
      <c r="AG40" s="63">
        <f t="shared" si="14"/>
        <v>2.1591397529092254E-3</v>
      </c>
      <c r="AH40" s="14">
        <f t="shared" si="12"/>
        <v>6.9081070759186099E-7</v>
      </c>
      <c r="AI40" s="22">
        <f t="shared" si="15"/>
        <v>-2.2719964145733035E-4</v>
      </c>
      <c r="AJ40" s="5"/>
      <c r="AK40" s="3"/>
      <c r="AL40" s="3"/>
    </row>
    <row r="41" spans="1:38" x14ac:dyDescent="0.25">
      <c r="A41" s="1">
        <v>1993</v>
      </c>
      <c r="B41" s="23">
        <v>2045.7</v>
      </c>
      <c r="C41" s="23">
        <v>1755.34047025</v>
      </c>
      <c r="D41" s="23">
        <f t="shared" si="7"/>
        <v>3590899.9999904251</v>
      </c>
      <c r="E41" s="23">
        <v>2444.0860215053767</v>
      </c>
      <c r="F41" s="23">
        <v>3805.9775</v>
      </c>
      <c r="G41" s="19">
        <f t="shared" si="8"/>
        <v>64.2170381066461</v>
      </c>
      <c r="H41" s="19">
        <v>64.640943743795546</v>
      </c>
      <c r="I41" s="58">
        <f>'NAWRUn laskenta'!N42</f>
        <v>11.05039766</v>
      </c>
      <c r="J41" s="23">
        <v>1764.460866567257</v>
      </c>
      <c r="K41" s="47">
        <f t="shared" si="10"/>
        <v>3861268.0058334004</v>
      </c>
      <c r="L41" s="5"/>
      <c r="M41" s="1">
        <v>1993</v>
      </c>
      <c r="N41" s="23">
        <v>2045.7</v>
      </c>
      <c r="O41" s="23">
        <v>1755.34047025</v>
      </c>
      <c r="P41" s="23">
        <f t="shared" si="9"/>
        <v>3590899.9999904251</v>
      </c>
      <c r="Q41" s="23">
        <v>2444.0860215053767</v>
      </c>
      <c r="R41" s="23">
        <v>3801.9166666666702</v>
      </c>
      <c r="S41" s="19">
        <f t="shared" si="16"/>
        <v>64.285628428784818</v>
      </c>
      <c r="T41" s="19">
        <v>64.68675463012417</v>
      </c>
      <c r="U41" s="58">
        <f>'NAWRUn laskenta'!AC42</f>
        <v>11.04196329</v>
      </c>
      <c r="V41" s="23">
        <v>1764.4587278578281</v>
      </c>
      <c r="W41" s="47">
        <f t="shared" si="13"/>
        <v>3860243.0538525307</v>
      </c>
      <c r="X41" s="5"/>
      <c r="Y41" s="1">
        <v>1993</v>
      </c>
      <c r="Z41" s="14">
        <f t="shared" si="17"/>
        <v>0</v>
      </c>
      <c r="AA41" s="14">
        <f t="shared" si="18"/>
        <v>0</v>
      </c>
      <c r="AB41" s="14">
        <f t="shared" si="19"/>
        <v>0</v>
      </c>
      <c r="AC41" s="14">
        <f t="shared" si="20"/>
        <v>0</v>
      </c>
      <c r="AD41" s="14">
        <f t="shared" si="21"/>
        <v>1.0669619915855547E-3</v>
      </c>
      <c r="AE41" s="14">
        <f t="shared" si="22"/>
        <v>-1.0681016154125481E-3</v>
      </c>
      <c r="AF41" s="14">
        <f t="shared" si="11"/>
        <v>-7.086976717140096E-4</v>
      </c>
      <c r="AG41" s="63">
        <f t="shared" si="14"/>
        <v>7.6326393488357076E-4</v>
      </c>
      <c r="AH41" s="14">
        <f t="shared" si="12"/>
        <v>1.2121036342687507E-6</v>
      </c>
      <c r="AI41" s="22">
        <f t="shared" si="15"/>
        <v>2.6544440306171648E-4</v>
      </c>
      <c r="AJ41" s="5"/>
      <c r="AK41" s="3"/>
      <c r="AL41" s="3"/>
    </row>
    <row r="42" spans="1:38" x14ac:dyDescent="0.25">
      <c r="A42" s="1">
        <v>1994</v>
      </c>
      <c r="B42" s="23">
        <v>2017.2</v>
      </c>
      <c r="C42" s="23">
        <v>1774.8859805699999</v>
      </c>
      <c r="D42" s="23">
        <f t="shared" si="7"/>
        <v>3580300.000005804</v>
      </c>
      <c r="E42" s="23">
        <v>2418.705035971223</v>
      </c>
      <c r="F42" s="23">
        <v>3824.748</v>
      </c>
      <c r="G42" s="19">
        <f t="shared" si="8"/>
        <v>63.238284874486453</v>
      </c>
      <c r="H42" s="19">
        <v>63.978043753092528</v>
      </c>
      <c r="I42" s="58">
        <f>'NAWRUn laskenta'!N43</f>
        <v>11.75044432</v>
      </c>
      <c r="J42" s="23">
        <v>1766.5429438867075</v>
      </c>
      <c r="K42" s="47">
        <f t="shared" si="10"/>
        <v>3814788.8946985458</v>
      </c>
      <c r="L42" s="5"/>
      <c r="M42" s="1">
        <v>1994</v>
      </c>
      <c r="N42" s="23">
        <v>2017.2</v>
      </c>
      <c r="O42" s="23">
        <v>1774.8859805699999</v>
      </c>
      <c r="P42" s="23">
        <f t="shared" si="9"/>
        <v>3580300.000005804</v>
      </c>
      <c r="Q42" s="23">
        <v>2418.705035971223</v>
      </c>
      <c r="R42" s="23">
        <v>3824.5833333333298</v>
      </c>
      <c r="S42" s="19">
        <f t="shared" si="16"/>
        <v>63.241007586130735</v>
      </c>
      <c r="T42" s="19">
        <v>64.014494541058127</v>
      </c>
      <c r="U42" s="58">
        <f>'NAWRUn laskenta'!AC43</f>
        <v>11.741147679999999</v>
      </c>
      <c r="V42" s="23">
        <v>1766.5397587088939</v>
      </c>
      <c r="W42" s="47">
        <f t="shared" si="13"/>
        <v>3817193.194862166</v>
      </c>
      <c r="X42" s="5"/>
      <c r="Y42" s="1">
        <v>1994</v>
      </c>
      <c r="Z42" s="14">
        <f t="shared" si="17"/>
        <v>0</v>
      </c>
      <c r="AA42" s="14">
        <f t="shared" si="18"/>
        <v>0</v>
      </c>
      <c r="AB42" s="14">
        <f t="shared" si="19"/>
        <v>0</v>
      </c>
      <c r="AC42" s="14">
        <f t="shared" si="20"/>
        <v>0</v>
      </c>
      <c r="AD42" s="14">
        <f t="shared" si="21"/>
        <v>4.3052945362727256E-5</v>
      </c>
      <c r="AE42" s="14">
        <f t="shared" si="22"/>
        <v>-4.3054798998511381E-5</v>
      </c>
      <c r="AF42" s="14">
        <f t="shared" si="11"/>
        <v>-5.6973902025313065E-4</v>
      </c>
      <c r="AG42" s="63">
        <f t="shared" si="14"/>
        <v>7.9117348645081046E-4</v>
      </c>
      <c r="AH42" s="14">
        <f t="shared" si="12"/>
        <v>1.8030571091086029E-6</v>
      </c>
      <c r="AI42" s="22">
        <f t="shared" si="15"/>
        <v>-6.3025772329405546E-4</v>
      </c>
      <c r="AJ42" s="5"/>
      <c r="AK42" s="3"/>
      <c r="AL42" s="3"/>
    </row>
    <row r="43" spans="1:38" x14ac:dyDescent="0.25">
      <c r="A43" s="1">
        <v>1995</v>
      </c>
      <c r="B43" s="23">
        <v>2052.6999999999998</v>
      </c>
      <c r="C43" s="23">
        <v>1776.0997710300001</v>
      </c>
      <c r="D43" s="23">
        <f t="shared" si="7"/>
        <v>3645799.999993281</v>
      </c>
      <c r="E43" s="23">
        <v>2426.3593380614657</v>
      </c>
      <c r="F43" s="23">
        <v>3839.7020000000002</v>
      </c>
      <c r="G43" s="19">
        <f t="shared" si="8"/>
        <v>63.19134500702048</v>
      </c>
      <c r="H43" s="19">
        <v>63.604538641437479</v>
      </c>
      <c r="I43" s="58">
        <f>'NAWRUn laskenta'!N44</f>
        <v>12.14388639</v>
      </c>
      <c r="J43" s="23">
        <v>1768.4240418096585</v>
      </c>
      <c r="K43" s="47">
        <f t="shared" si="10"/>
        <v>3794407.9824228729</v>
      </c>
      <c r="L43" s="5"/>
      <c r="M43" s="1">
        <v>1995</v>
      </c>
      <c r="N43" s="23">
        <v>2052.6999999999998</v>
      </c>
      <c r="O43" s="23">
        <v>1776.0997710300001</v>
      </c>
      <c r="P43" s="23">
        <f t="shared" si="9"/>
        <v>3645799.999993281</v>
      </c>
      <c r="Q43" s="23">
        <v>2426.3593380614657</v>
      </c>
      <c r="R43" s="23">
        <v>3838.75</v>
      </c>
      <c r="S43" s="19">
        <f t="shared" si="16"/>
        <v>63.207016295967847</v>
      </c>
      <c r="T43" s="19">
        <v>63.632373554537679</v>
      </c>
      <c r="U43" s="58">
        <f>'NAWRUn laskenta'!AC44</f>
        <v>12.14122547</v>
      </c>
      <c r="V43" s="23">
        <v>1768.4200218173132</v>
      </c>
      <c r="W43" s="47">
        <f t="shared" si="13"/>
        <v>3795233.6437448715</v>
      </c>
      <c r="X43" s="5"/>
      <c r="Y43" s="1">
        <v>1995</v>
      </c>
      <c r="Z43" s="14">
        <f t="shared" si="17"/>
        <v>0</v>
      </c>
      <c r="AA43" s="14">
        <f t="shared" si="18"/>
        <v>0</v>
      </c>
      <c r="AB43" s="14">
        <f t="shared" si="19"/>
        <v>0</v>
      </c>
      <c r="AC43" s="14">
        <f t="shared" si="20"/>
        <v>0</v>
      </c>
      <c r="AD43" s="14">
        <f t="shared" si="21"/>
        <v>2.4793590752621571E-4</v>
      </c>
      <c r="AE43" s="14">
        <f t="shared" si="22"/>
        <v>-2.4799739498543083E-4</v>
      </c>
      <c r="AF43" s="14">
        <f t="shared" si="11"/>
        <v>-4.3762463646055273E-4</v>
      </c>
      <c r="AG43" s="63">
        <f t="shared" si="14"/>
        <v>2.1911601562671473E-4</v>
      </c>
      <c r="AH43" s="14">
        <f t="shared" si="12"/>
        <v>2.2732061147542456E-6</v>
      </c>
      <c r="AI43" s="22">
        <f t="shared" si="15"/>
        <v>-2.17599511128837E-4</v>
      </c>
      <c r="AJ43" s="5"/>
      <c r="AK43" s="3"/>
      <c r="AL43" s="3"/>
    </row>
    <row r="44" spans="1:38" x14ac:dyDescent="0.25">
      <c r="A44" s="1">
        <v>1996</v>
      </c>
      <c r="B44" s="23">
        <v>2081.8000000000002</v>
      </c>
      <c r="C44" s="23">
        <v>1775.00240177</v>
      </c>
      <c r="D44" s="23">
        <f t="shared" si="7"/>
        <v>3695200.0000047865</v>
      </c>
      <c r="E44" s="23">
        <v>2437.7049180327872</v>
      </c>
      <c r="F44" s="23">
        <v>3850.5635000000002</v>
      </c>
      <c r="G44" s="19">
        <f t="shared" si="8"/>
        <v>63.307744906240018</v>
      </c>
      <c r="H44" s="19">
        <v>63.510273728017495</v>
      </c>
      <c r="I44" s="58">
        <f>'NAWRUn laskenta'!N45</f>
        <v>12.41123133</v>
      </c>
      <c r="J44" s="23">
        <v>1768.7003375015606</v>
      </c>
      <c r="K44" s="47">
        <f t="shared" si="10"/>
        <v>3788531.9490675032</v>
      </c>
      <c r="L44" s="5"/>
      <c r="M44" s="1">
        <v>1996</v>
      </c>
      <c r="N44" s="23">
        <v>2081.8000000000002</v>
      </c>
      <c r="O44" s="23">
        <v>1775.00240177</v>
      </c>
      <c r="P44" s="23">
        <f t="shared" si="9"/>
        <v>3695200.0000047865</v>
      </c>
      <c r="Q44" s="23">
        <v>2437.7049180327872</v>
      </c>
      <c r="R44" s="23">
        <v>3849.75</v>
      </c>
      <c r="S44" s="19">
        <f t="shared" si="16"/>
        <v>63.321122619203507</v>
      </c>
      <c r="T44" s="19">
        <v>63.53133197569111</v>
      </c>
      <c r="U44" s="58">
        <f>'NAWRUn laskenta'!AC45</f>
        <v>12.39961548</v>
      </c>
      <c r="V44" s="23">
        <v>1768.6963511565461</v>
      </c>
      <c r="W44" s="47">
        <f t="shared" si="13"/>
        <v>3789481.4084063317</v>
      </c>
      <c r="X44" s="5"/>
      <c r="Y44" s="1">
        <v>1996</v>
      </c>
      <c r="Z44" s="14">
        <f t="shared" si="17"/>
        <v>0</v>
      </c>
      <c r="AA44" s="14">
        <f t="shared" si="18"/>
        <v>0</v>
      </c>
      <c r="AB44" s="14">
        <f t="shared" si="19"/>
        <v>0</v>
      </c>
      <c r="AC44" s="14">
        <f t="shared" si="20"/>
        <v>0</v>
      </c>
      <c r="AD44" s="14">
        <f t="shared" si="21"/>
        <v>2.1126777937831791E-4</v>
      </c>
      <c r="AE44" s="14">
        <f t="shared" si="22"/>
        <v>-2.1131242288446666E-4</v>
      </c>
      <c r="AF44" s="14">
        <f t="shared" si="11"/>
        <v>-3.3157230220415734E-4</v>
      </c>
      <c r="AG44" s="63">
        <f t="shared" si="14"/>
        <v>9.3591439005110333E-4</v>
      </c>
      <c r="AH44" s="14">
        <f t="shared" si="12"/>
        <v>2.2538272481551007E-6</v>
      </c>
      <c r="AI44" s="22">
        <f t="shared" si="15"/>
        <v>-2.5061405092865915E-4</v>
      </c>
      <c r="AJ44" s="5"/>
      <c r="AK44" s="3"/>
      <c r="AL44" s="3"/>
    </row>
    <row r="45" spans="1:38" x14ac:dyDescent="0.25">
      <c r="A45" s="1">
        <v>1997</v>
      </c>
      <c r="B45" s="23">
        <v>2152.9</v>
      </c>
      <c r="C45" s="23">
        <v>1770.54205955</v>
      </c>
      <c r="D45" s="23">
        <f t="shared" si="7"/>
        <v>3811800.0000051949</v>
      </c>
      <c r="E45" s="23">
        <v>2466.0939289805269</v>
      </c>
      <c r="F45" s="23">
        <v>3863.895</v>
      </c>
      <c r="G45" s="19">
        <f t="shared" si="8"/>
        <v>63.824040999574962</v>
      </c>
      <c r="H45" s="19">
        <v>63.643774968577986</v>
      </c>
      <c r="I45" s="58">
        <f>'NAWRUn laskenta'!N46</f>
        <v>12.22112216</v>
      </c>
      <c r="J45" s="23">
        <v>1766.7355810498973</v>
      </c>
      <c r="K45" s="47">
        <f t="shared" ref="K45:K65" si="23">H45*F45/100*(1-I45/100)*J45</f>
        <v>3813667.5169927431</v>
      </c>
      <c r="L45" s="5"/>
      <c r="M45" s="1">
        <v>1997</v>
      </c>
      <c r="N45" s="23">
        <v>2152.9</v>
      </c>
      <c r="O45" s="23">
        <v>1770.54205955</v>
      </c>
      <c r="P45" s="23">
        <f t="shared" si="9"/>
        <v>3811800.0000051949</v>
      </c>
      <c r="Q45" s="23">
        <v>2466.0939289805269</v>
      </c>
      <c r="R45" s="23">
        <v>3862.4166666666702</v>
      </c>
      <c r="S45" s="19">
        <f t="shared" si="16"/>
        <v>63.848469541449212</v>
      </c>
      <c r="T45" s="19">
        <v>63.659774383789753</v>
      </c>
      <c r="U45" s="58">
        <f>'NAWRUn laskenta'!AC46</f>
        <v>12.19667185</v>
      </c>
      <c r="V45" s="23">
        <v>1766.7335556213216</v>
      </c>
      <c r="W45" s="47">
        <f t="shared" si="13"/>
        <v>3814224.5155626717</v>
      </c>
      <c r="X45" s="5"/>
      <c r="Y45" s="1">
        <v>1997</v>
      </c>
      <c r="Z45" s="14">
        <f t="shared" si="17"/>
        <v>0</v>
      </c>
      <c r="AA45" s="14">
        <f t="shared" si="18"/>
        <v>0</v>
      </c>
      <c r="AB45" s="14">
        <f t="shared" si="19"/>
        <v>0</v>
      </c>
      <c r="AC45" s="14">
        <f t="shared" si="20"/>
        <v>0</v>
      </c>
      <c r="AD45" s="14">
        <f t="shared" si="21"/>
        <v>3.8260183916225178E-4</v>
      </c>
      <c r="AE45" s="14">
        <f t="shared" si="22"/>
        <v>-3.8274827935782661E-4</v>
      </c>
      <c r="AF45" s="14">
        <f t="shared" ref="AF45:AF65" si="24">(H45-T45)/H45</f>
        <v>-2.5139010405440847E-4</v>
      </c>
      <c r="AG45" s="63">
        <f t="shared" si="14"/>
        <v>2.0006599786742203E-3</v>
      </c>
      <c r="AH45" s="14">
        <f t="shared" ref="AH45:AH65" si="25">(J45-V45)/J45</f>
        <v>1.1464242852521228E-6</v>
      </c>
      <c r="AI45" s="22">
        <f t="shared" si="15"/>
        <v>-1.4605325908635973E-4</v>
      </c>
      <c r="AJ45" s="5"/>
      <c r="AK45" s="3"/>
      <c r="AL45" s="3"/>
    </row>
    <row r="46" spans="1:38" x14ac:dyDescent="0.25">
      <c r="A46" s="1">
        <v>1998</v>
      </c>
      <c r="B46" s="23">
        <v>2192.6999999999998</v>
      </c>
      <c r="C46" s="23">
        <v>1760.66037306</v>
      </c>
      <c r="D46" s="23">
        <f t="shared" si="7"/>
        <v>3860600.0000086618</v>
      </c>
      <c r="E46" s="23">
        <v>2474.8306997742661</v>
      </c>
      <c r="F46" s="23">
        <v>3878.3310000000001</v>
      </c>
      <c r="G46" s="19">
        <f t="shared" si="8"/>
        <v>63.811745304211165</v>
      </c>
      <c r="H46" s="19">
        <v>63.933315436686598</v>
      </c>
      <c r="I46" s="58">
        <f>'NAWRUn laskenta'!N47</f>
        <v>11.83843332</v>
      </c>
      <c r="J46" s="23">
        <v>1762.5237289689969</v>
      </c>
      <c r="K46" s="47">
        <f t="shared" si="23"/>
        <v>3852887.8703293889</v>
      </c>
      <c r="L46" s="5"/>
      <c r="M46" s="1">
        <v>1998</v>
      </c>
      <c r="N46" s="23">
        <v>2192.6999999999998</v>
      </c>
      <c r="O46" s="23">
        <v>1760.66037306</v>
      </c>
      <c r="P46" s="23">
        <f t="shared" si="9"/>
        <v>3860600.0000086618</v>
      </c>
      <c r="Q46" s="23">
        <v>2474.8306997742661</v>
      </c>
      <c r="R46" s="23">
        <v>3877.5</v>
      </c>
      <c r="S46" s="19">
        <f t="shared" si="16"/>
        <v>63.825421012875985</v>
      </c>
      <c r="T46" s="19">
        <v>63.945084422456183</v>
      </c>
      <c r="U46" s="58">
        <f>'NAWRUn laskenta'!AC47</f>
        <v>11.80329497</v>
      </c>
      <c r="V46" s="23">
        <v>1762.5270491677138</v>
      </c>
      <c r="W46" s="47">
        <f t="shared" si="13"/>
        <v>3854314.2688609986</v>
      </c>
      <c r="X46" s="5"/>
      <c r="Y46" s="1">
        <v>1998</v>
      </c>
      <c r="Z46" s="14">
        <f t="shared" si="17"/>
        <v>0</v>
      </c>
      <c r="AA46" s="14">
        <f t="shared" si="18"/>
        <v>0</v>
      </c>
      <c r="AB46" s="14">
        <f t="shared" si="19"/>
        <v>0</v>
      </c>
      <c r="AC46" s="14">
        <f t="shared" si="20"/>
        <v>0</v>
      </c>
      <c r="AD46" s="14">
        <f t="shared" si="21"/>
        <v>2.1426742585925002E-4</v>
      </c>
      <c r="AE46" s="14">
        <f t="shared" si="22"/>
        <v>-2.1431334622840591E-4</v>
      </c>
      <c r="AF46" s="14">
        <f t="shared" si="24"/>
        <v>-1.8408220642397223E-4</v>
      </c>
      <c r="AG46" s="63">
        <f t="shared" si="14"/>
        <v>2.9681587968770542E-3</v>
      </c>
      <c r="AH46" s="14">
        <f t="shared" si="25"/>
        <v>-1.8837753287068892E-6</v>
      </c>
      <c r="AI46" s="22">
        <f t="shared" si="15"/>
        <v>-3.7021542791167074E-4</v>
      </c>
      <c r="AJ46" s="5"/>
      <c r="AK46" s="3"/>
      <c r="AL46" s="3"/>
    </row>
    <row r="47" spans="1:38" x14ac:dyDescent="0.25">
      <c r="A47" s="1">
        <v>1999</v>
      </c>
      <c r="B47" s="23">
        <v>2247.1999999999998</v>
      </c>
      <c r="C47" s="23">
        <v>1764.2844428599999</v>
      </c>
      <c r="D47" s="23">
        <f t="shared" si="7"/>
        <v>3964699.9999949913</v>
      </c>
      <c r="E47" s="23">
        <v>2502.4498886414253</v>
      </c>
      <c r="F47" s="23">
        <v>3890.9994999999999</v>
      </c>
      <c r="G47" s="19">
        <f t="shared" si="8"/>
        <v>64.313806481893039</v>
      </c>
      <c r="H47" s="19">
        <v>64.325194809010696</v>
      </c>
      <c r="I47" s="58">
        <f>'NAWRUn laskenta'!N48</f>
        <v>11.20719353</v>
      </c>
      <c r="J47" s="23">
        <v>1756.4393856231973</v>
      </c>
      <c r="K47" s="47">
        <f t="shared" si="23"/>
        <v>3903491.4733353397</v>
      </c>
      <c r="L47" s="5"/>
      <c r="M47" s="1">
        <v>1999</v>
      </c>
      <c r="N47" s="23">
        <v>2247.1999999999998</v>
      </c>
      <c r="O47" s="23">
        <v>1764.2844428599999</v>
      </c>
      <c r="P47" s="23">
        <f t="shared" si="9"/>
        <v>3964699.9999949913</v>
      </c>
      <c r="Q47" s="23">
        <v>2502.4498886414253</v>
      </c>
      <c r="R47" s="23">
        <v>3890.1666666666702</v>
      </c>
      <c r="S47" s="19">
        <f t="shared" si="16"/>
        <v>64.327575218921808</v>
      </c>
      <c r="T47" s="19">
        <v>64.333515251078907</v>
      </c>
      <c r="U47" s="58">
        <f>'NAWRUn laskenta'!AC48</f>
        <v>11.165251250000001</v>
      </c>
      <c r="V47" s="23">
        <v>1756.4530961446651</v>
      </c>
      <c r="W47" s="47">
        <f t="shared" ref="W47:W65" si="26">R47*T47/100*(1-U47/100)*V47</f>
        <v>3905034.9572066991</v>
      </c>
      <c r="X47" s="5"/>
      <c r="Y47" s="1">
        <v>1999</v>
      </c>
      <c r="Z47" s="14">
        <f t="shared" si="17"/>
        <v>0</v>
      </c>
      <c r="AA47" s="14">
        <f t="shared" si="18"/>
        <v>0</v>
      </c>
      <c r="AB47" s="14">
        <f t="shared" si="19"/>
        <v>0</v>
      </c>
      <c r="AC47" s="14">
        <f t="shared" si="20"/>
        <v>0</v>
      </c>
      <c r="AD47" s="14">
        <f t="shared" si="21"/>
        <v>2.1404097670270713E-4</v>
      </c>
      <c r="AE47" s="14">
        <f t="shared" si="22"/>
        <v>-2.1408680005040307E-4</v>
      </c>
      <c r="AF47" s="14">
        <f t="shared" si="24"/>
        <v>-1.2934965984813898E-4</v>
      </c>
      <c r="AG47" s="63">
        <f t="shared" ref="AG47:AG65" si="27">(I47-U47)/I47</f>
        <v>3.7424427344567228E-3</v>
      </c>
      <c r="AH47" s="14">
        <f t="shared" si="25"/>
        <v>-7.8058608683293645E-6</v>
      </c>
      <c r="AI47" s="22">
        <f t="shared" ref="AI47:AI65" si="28">(K47-W47)/K47</f>
        <v>-3.9541110359863236E-4</v>
      </c>
      <c r="AJ47" s="5"/>
      <c r="AK47" s="3"/>
      <c r="AL47" s="3"/>
    </row>
    <row r="48" spans="1:38" x14ac:dyDescent="0.25">
      <c r="A48" s="1">
        <v>2000</v>
      </c>
      <c r="B48" s="23">
        <v>2293.4</v>
      </c>
      <c r="C48" s="23">
        <v>1750.63224906</v>
      </c>
      <c r="D48" s="23">
        <f t="shared" si="7"/>
        <v>4014899.9999942044</v>
      </c>
      <c r="E48" s="23">
        <v>2542.5720620842571</v>
      </c>
      <c r="F48" s="23">
        <v>3900.6444999999999</v>
      </c>
      <c r="G48" s="19">
        <f t="shared" si="8"/>
        <v>65.183383466097894</v>
      </c>
      <c r="H48" s="19">
        <v>64.753555748970086</v>
      </c>
      <c r="I48" s="58">
        <f>'NAWRUn laskenta'!N49</f>
        <v>10.536893020000001</v>
      </c>
      <c r="J48" s="23">
        <v>1748.6708197859373</v>
      </c>
      <c r="K48" s="47">
        <f t="shared" si="23"/>
        <v>3951409.4324427061</v>
      </c>
      <c r="L48" s="5"/>
      <c r="M48" s="1">
        <v>2000</v>
      </c>
      <c r="N48" s="23">
        <v>2293.4</v>
      </c>
      <c r="O48" s="23">
        <v>1750.63224906</v>
      </c>
      <c r="P48" s="23">
        <f t="shared" si="9"/>
        <v>4014899.9999942044</v>
      </c>
      <c r="Q48" s="23">
        <v>2542.5720620842571</v>
      </c>
      <c r="R48" s="23">
        <v>3900.6666666666702</v>
      </c>
      <c r="S48" s="19">
        <f t="shared" si="16"/>
        <v>65.183013042665905</v>
      </c>
      <c r="T48" s="19">
        <v>64.759353688088424</v>
      </c>
      <c r="U48" s="58">
        <f>'NAWRUn laskenta'!AC49</f>
        <v>10.481626820000001</v>
      </c>
      <c r="V48" s="23">
        <v>1748.701293290346</v>
      </c>
      <c r="W48" s="47">
        <f t="shared" si="26"/>
        <v>3954295.8338171174</v>
      </c>
      <c r="X48" s="5"/>
      <c r="Y48" s="1">
        <v>2000</v>
      </c>
      <c r="Z48" s="14">
        <f t="shared" si="17"/>
        <v>0</v>
      </c>
      <c r="AA48" s="14">
        <f t="shared" si="18"/>
        <v>0</v>
      </c>
      <c r="AB48" s="14">
        <f t="shared" si="19"/>
        <v>0</v>
      </c>
      <c r="AC48" s="14">
        <f t="shared" si="20"/>
        <v>0</v>
      </c>
      <c r="AD48" s="14">
        <f t="shared" si="21"/>
        <v>-5.6828215619939515E-6</v>
      </c>
      <c r="AE48" s="14">
        <f t="shared" si="22"/>
        <v>5.6827892676206526E-6</v>
      </c>
      <c r="AF48" s="14">
        <f t="shared" si="24"/>
        <v>-8.9538544274153669E-5</v>
      </c>
      <c r="AG48" s="63">
        <f t="shared" si="27"/>
        <v>5.2450186117577336E-3</v>
      </c>
      <c r="AH48" s="14">
        <f t="shared" si="25"/>
        <v>-1.7426667194273261E-5</v>
      </c>
      <c r="AI48" s="22">
        <f t="shared" si="28"/>
        <v>-7.3047387869066519E-4</v>
      </c>
      <c r="AJ48" s="5"/>
      <c r="AK48" s="3"/>
      <c r="AL48" s="3"/>
    </row>
    <row r="49" spans="1:38" x14ac:dyDescent="0.25">
      <c r="A49" s="1">
        <v>2001</v>
      </c>
      <c r="B49" s="23">
        <v>2324.1999999999998</v>
      </c>
      <c r="C49" s="23">
        <v>1732.9833921300001</v>
      </c>
      <c r="D49" s="23">
        <f t="shared" si="7"/>
        <v>4027799.9999885457</v>
      </c>
      <c r="E49" s="23">
        <v>2556.8756875687568</v>
      </c>
      <c r="F49" s="23">
        <v>3909.0065</v>
      </c>
      <c r="G49" s="19">
        <f t="shared" si="8"/>
        <v>65.409860218159181</v>
      </c>
      <c r="H49" s="19">
        <v>65.151402087272828</v>
      </c>
      <c r="I49" s="58">
        <f>'NAWRUn laskenta'!N50</f>
        <v>9.7235984999999996</v>
      </c>
      <c r="J49" s="23">
        <v>1740.1908059543352</v>
      </c>
      <c r="K49" s="47">
        <f t="shared" si="23"/>
        <v>4000932.902487522</v>
      </c>
      <c r="L49" s="5"/>
      <c r="M49" s="1">
        <v>2001</v>
      </c>
      <c r="N49" s="23">
        <v>2324.1999999999998</v>
      </c>
      <c r="O49" s="23">
        <v>1732.9833921300001</v>
      </c>
      <c r="P49" s="23">
        <f t="shared" si="9"/>
        <v>4027799.9999885457</v>
      </c>
      <c r="Q49" s="23">
        <v>2556.8756875687568</v>
      </c>
      <c r="R49" s="23">
        <v>3908.8333333333298</v>
      </c>
      <c r="S49" s="19">
        <f t="shared" si="16"/>
        <v>65.412757964493053</v>
      </c>
      <c r="T49" s="19">
        <v>65.156292548699497</v>
      </c>
      <c r="U49" s="58">
        <f>'NAWRUn laskenta'!AC50</f>
        <v>9.6705152099999996</v>
      </c>
      <c r="V49" s="23">
        <v>1740.2443720144606</v>
      </c>
      <c r="W49" s="47">
        <f t="shared" si="26"/>
        <v>4003531.859011394</v>
      </c>
      <c r="X49" s="5"/>
      <c r="Y49" s="1">
        <v>2001</v>
      </c>
      <c r="Z49" s="14">
        <f t="shared" si="17"/>
        <v>0</v>
      </c>
      <c r="AA49" s="14">
        <f t="shared" si="18"/>
        <v>0</v>
      </c>
      <c r="AB49" s="14">
        <f t="shared" si="19"/>
        <v>0</v>
      </c>
      <c r="AC49" s="14">
        <f t="shared" si="20"/>
        <v>0</v>
      </c>
      <c r="AD49" s="14">
        <f t="shared" si="21"/>
        <v>4.4299406171392409E-5</v>
      </c>
      <c r="AE49" s="14">
        <f t="shared" si="22"/>
        <v>-4.4301368695900194E-5</v>
      </c>
      <c r="AF49" s="14">
        <f t="shared" si="24"/>
        <v>-7.5063026581039232E-5</v>
      </c>
      <c r="AG49" s="63">
        <f t="shared" si="27"/>
        <v>5.4592227352867366E-3</v>
      </c>
      <c r="AH49" s="14">
        <f t="shared" si="25"/>
        <v>-3.0781716546307459E-5</v>
      </c>
      <c r="AI49" s="22">
        <f t="shared" si="28"/>
        <v>-6.4958763048890845E-4</v>
      </c>
      <c r="AJ49" s="5"/>
      <c r="AK49" s="3"/>
      <c r="AL49" s="3"/>
    </row>
    <row r="50" spans="1:38" x14ac:dyDescent="0.25">
      <c r="A50" s="1">
        <v>2002</v>
      </c>
      <c r="B50" s="23">
        <v>2346.1999999999998</v>
      </c>
      <c r="C50" s="23">
        <v>1726.1103060299999</v>
      </c>
      <c r="D50" s="23">
        <f t="shared" si="7"/>
        <v>4049800.0000075856</v>
      </c>
      <c r="E50" s="23">
        <v>2581.0781078107807</v>
      </c>
      <c r="F50" s="23">
        <v>3917.5084999999999</v>
      </c>
      <c r="G50" s="19">
        <f t="shared" si="8"/>
        <v>65.885705361220801</v>
      </c>
      <c r="H50" s="19">
        <v>65.49472042633974</v>
      </c>
      <c r="I50" s="58">
        <f>'NAWRUn laskenta'!N51</f>
        <v>9.0317724800000008</v>
      </c>
      <c r="J50" s="23">
        <v>1732.1682615529166</v>
      </c>
      <c r="K50" s="47">
        <f t="shared" si="23"/>
        <v>4042928.3955433569</v>
      </c>
      <c r="L50" s="5"/>
      <c r="M50" s="1">
        <v>2002</v>
      </c>
      <c r="N50" s="23">
        <v>2346.1999999999998</v>
      </c>
      <c r="O50" s="23">
        <v>1726.1103060299999</v>
      </c>
      <c r="P50" s="23">
        <f t="shared" si="9"/>
        <v>4049800.0000075856</v>
      </c>
      <c r="Q50" s="23">
        <v>2581.0781078107807</v>
      </c>
      <c r="R50" s="23">
        <v>3917.5833333333298</v>
      </c>
      <c r="S50" s="19">
        <f t="shared" si="16"/>
        <v>65.88444681825402</v>
      </c>
      <c r="T50" s="19">
        <v>65.500390583584704</v>
      </c>
      <c r="U50" s="58">
        <f>'NAWRUn laskenta'!AC51</f>
        <v>8.9705880199999992</v>
      </c>
      <c r="V50" s="23">
        <v>1732.2481593036789</v>
      </c>
      <c r="W50" s="47">
        <f t="shared" si="26"/>
        <v>4046261.8004067121</v>
      </c>
      <c r="X50" s="5"/>
      <c r="Y50" s="1">
        <v>2002</v>
      </c>
      <c r="Z50" s="14">
        <f t="shared" si="17"/>
        <v>0</v>
      </c>
      <c r="AA50" s="14">
        <f t="shared" si="18"/>
        <v>0</v>
      </c>
      <c r="AB50" s="14">
        <f t="shared" si="19"/>
        <v>0</v>
      </c>
      <c r="AC50" s="14">
        <f t="shared" si="20"/>
        <v>0</v>
      </c>
      <c r="AD50" s="14">
        <f t="shared" si="21"/>
        <v>-1.910227720755022E-5</v>
      </c>
      <c r="AE50" s="14">
        <f t="shared" si="22"/>
        <v>1.910191231741154E-5</v>
      </c>
      <c r="AF50" s="14">
        <f t="shared" si="24"/>
        <v>-8.657426443007853E-5</v>
      </c>
      <c r="AG50" s="63">
        <f t="shared" si="27"/>
        <v>6.7743579829417436E-3</v>
      </c>
      <c r="AH50" s="14">
        <f t="shared" si="25"/>
        <v>-4.6125860019295745E-5</v>
      </c>
      <c r="AI50" s="22">
        <f t="shared" si="28"/>
        <v>-8.2450257269699092E-4</v>
      </c>
      <c r="AJ50" s="5"/>
      <c r="AK50" s="3"/>
      <c r="AL50" s="3"/>
    </row>
    <row r="51" spans="1:38" x14ac:dyDescent="0.25">
      <c r="A51" s="1">
        <v>2003</v>
      </c>
      <c r="B51" s="23">
        <v>2347.6</v>
      </c>
      <c r="C51" s="23">
        <v>1718.73402624</v>
      </c>
      <c r="D51" s="23">
        <f t="shared" si="7"/>
        <v>4034900.000001024</v>
      </c>
      <c r="E51" s="23">
        <v>2579.7802197802198</v>
      </c>
      <c r="F51" s="23">
        <v>3926.4070000000002</v>
      </c>
      <c r="G51" s="19">
        <f t="shared" si="8"/>
        <v>65.70333181914711</v>
      </c>
      <c r="H51" s="19">
        <v>65.785343181680275</v>
      </c>
      <c r="I51" s="58">
        <f>'NAWRUn laskenta'!N52</f>
        <v>8.4084689200000007</v>
      </c>
      <c r="J51" s="23">
        <v>1725.0513626237721</v>
      </c>
      <c r="K51" s="47">
        <f t="shared" si="23"/>
        <v>4081142.9716814435</v>
      </c>
      <c r="L51" s="5"/>
      <c r="M51" s="1">
        <v>2003</v>
      </c>
      <c r="N51" s="23">
        <v>2347.6</v>
      </c>
      <c r="O51" s="23">
        <v>1718.73402624</v>
      </c>
      <c r="P51" s="23">
        <f t="shared" si="9"/>
        <v>4034900.000001024</v>
      </c>
      <c r="Q51" s="23">
        <v>2579.7802197802198</v>
      </c>
      <c r="R51" s="23">
        <v>3926.3333333333298</v>
      </c>
      <c r="S51" s="19">
        <f t="shared" si="16"/>
        <v>65.704564558457136</v>
      </c>
      <c r="T51" s="19">
        <v>65.7933530849959</v>
      </c>
      <c r="U51" s="58">
        <f>'NAWRUn laskenta'!AC52</f>
        <v>8.3571561200000009</v>
      </c>
      <c r="V51" s="23">
        <v>1725.1523841562239</v>
      </c>
      <c r="W51" s="47">
        <f t="shared" si="26"/>
        <v>4084089.0967535656</v>
      </c>
      <c r="X51" s="5"/>
      <c r="Y51" s="1">
        <v>2003</v>
      </c>
      <c r="Z51" s="14">
        <f t="shared" si="17"/>
        <v>0</v>
      </c>
      <c r="AA51" s="14">
        <f t="shared" si="18"/>
        <v>0</v>
      </c>
      <c r="AB51" s="14">
        <f t="shared" si="19"/>
        <v>0</v>
      </c>
      <c r="AC51" s="14">
        <f t="shared" si="20"/>
        <v>0</v>
      </c>
      <c r="AD51" s="14">
        <f t="shared" si="21"/>
        <v>1.8761851909469867E-5</v>
      </c>
      <c r="AE51" s="14">
        <f t="shared" si="22"/>
        <v>-1.8762203923229198E-5</v>
      </c>
      <c r="AF51" s="14">
        <f t="shared" si="24"/>
        <v>-1.2175817481871908E-4</v>
      </c>
      <c r="AG51" s="63">
        <f t="shared" si="27"/>
        <v>6.1025140829086659E-3</v>
      </c>
      <c r="AH51" s="14">
        <f t="shared" si="25"/>
        <v>-5.8561463525436056E-5</v>
      </c>
      <c r="AI51" s="22">
        <f t="shared" si="28"/>
        <v>-7.2188724888221035E-4</v>
      </c>
      <c r="AJ51" s="5"/>
      <c r="AK51" s="3"/>
      <c r="AL51" s="3"/>
    </row>
    <row r="52" spans="1:38" x14ac:dyDescent="0.25">
      <c r="A52" s="1">
        <v>2004</v>
      </c>
      <c r="B52" s="23">
        <v>2356.9</v>
      </c>
      <c r="C52" s="23">
        <v>1723.2381518100001</v>
      </c>
      <c r="D52" s="23">
        <f t="shared" si="7"/>
        <v>4061500.0000009895</v>
      </c>
      <c r="E52" s="23">
        <v>2584.3201754385964</v>
      </c>
      <c r="F52" s="23">
        <v>3936.5365000000002</v>
      </c>
      <c r="G52" s="19">
        <f t="shared" si="8"/>
        <v>65.64959261621469</v>
      </c>
      <c r="H52" s="19">
        <v>66.064201262292002</v>
      </c>
      <c r="I52" s="58">
        <f>'NAWRUn laskenta'!N53</f>
        <v>7.8983618599999996</v>
      </c>
      <c r="J52" s="23">
        <v>1718.6824896567018</v>
      </c>
      <c r="K52" s="47">
        <f t="shared" si="23"/>
        <v>4116645.5794358552</v>
      </c>
      <c r="L52" s="5"/>
      <c r="M52" s="1">
        <v>2004</v>
      </c>
      <c r="N52" s="23">
        <v>2356.9</v>
      </c>
      <c r="O52" s="23">
        <v>1723.2381518100001</v>
      </c>
      <c r="P52" s="23">
        <f t="shared" si="9"/>
        <v>4061500.0000009895</v>
      </c>
      <c r="Q52" s="23">
        <v>2584.3201754385964</v>
      </c>
      <c r="R52" s="23">
        <v>3935.5</v>
      </c>
      <c r="S52" s="19">
        <f t="shared" si="16"/>
        <v>65.666882872280425</v>
      </c>
      <c r="T52" s="19">
        <v>66.075290968651913</v>
      </c>
      <c r="U52" s="58">
        <f>'NAWRUn laskenta'!AC53</f>
        <v>7.8577755199999997</v>
      </c>
      <c r="V52" s="23">
        <v>1718.7829902429514</v>
      </c>
      <c r="W52" s="47">
        <f t="shared" si="26"/>
        <v>4118307.2154579768</v>
      </c>
      <c r="X52" s="5"/>
      <c r="Y52" s="1">
        <v>2004</v>
      </c>
      <c r="Z52" s="14">
        <f t="shared" si="17"/>
        <v>0</v>
      </c>
      <c r="AA52" s="14">
        <f t="shared" si="18"/>
        <v>0</v>
      </c>
      <c r="AB52" s="14">
        <f t="shared" si="19"/>
        <v>0</v>
      </c>
      <c r="AC52" s="14">
        <f t="shared" si="20"/>
        <v>0</v>
      </c>
      <c r="AD52" s="14">
        <f t="shared" si="21"/>
        <v>2.6330252494805018E-4</v>
      </c>
      <c r="AE52" s="14">
        <f t="shared" si="22"/>
        <v>-2.6337187142672948E-4</v>
      </c>
      <c r="AF52" s="14">
        <f t="shared" si="24"/>
        <v>-1.6786256623132586E-4</v>
      </c>
      <c r="AG52" s="63">
        <f t="shared" si="27"/>
        <v>5.138576925114437E-3</v>
      </c>
      <c r="AH52" s="14">
        <f t="shared" si="25"/>
        <v>-5.8475365202378712E-5</v>
      </c>
      <c r="AI52" s="22">
        <f t="shared" si="28"/>
        <v>-4.0363834827611173E-4</v>
      </c>
      <c r="AJ52" s="5"/>
      <c r="AK52" s="3"/>
      <c r="AL52" s="3"/>
    </row>
    <row r="53" spans="1:38" x14ac:dyDescent="0.25">
      <c r="A53" s="1">
        <v>2005</v>
      </c>
      <c r="B53" s="23">
        <v>2389.1999999999998</v>
      </c>
      <c r="C53" s="23">
        <v>1715.8044533699999</v>
      </c>
      <c r="D53" s="23">
        <f t="shared" si="7"/>
        <v>4099399.9999916037</v>
      </c>
      <c r="E53" s="23">
        <v>2608.2969432314408</v>
      </c>
      <c r="F53" s="23">
        <v>3948.6725000000001</v>
      </c>
      <c r="G53" s="19">
        <f t="shared" si="8"/>
        <v>66.055033513957937</v>
      </c>
      <c r="H53" s="19">
        <v>66.364024440919181</v>
      </c>
      <c r="I53" s="58">
        <f>'NAWRUn laskenta'!N54</f>
        <v>7.5119852900000001</v>
      </c>
      <c r="J53" s="23">
        <v>1712.2722895031288</v>
      </c>
      <c r="K53" s="47">
        <f t="shared" si="23"/>
        <v>4149942.8442114866</v>
      </c>
      <c r="L53" s="5"/>
      <c r="M53" s="1">
        <v>2005</v>
      </c>
      <c r="N53" s="23">
        <v>2389.1999999999998</v>
      </c>
      <c r="O53" s="23">
        <v>1715.8044533699999</v>
      </c>
      <c r="P53" s="23">
        <f t="shared" si="9"/>
        <v>4099399.9999916037</v>
      </c>
      <c r="Q53" s="23">
        <v>2608.2969432314408</v>
      </c>
      <c r="R53" s="23">
        <v>3947.75</v>
      </c>
      <c r="S53" s="19">
        <f t="shared" si="16"/>
        <v>66.070469083185117</v>
      </c>
      <c r="T53" s="19">
        <v>66.377436297617663</v>
      </c>
      <c r="U53" s="58">
        <f>'NAWRUn laskenta'!AC54</f>
        <v>7.4790724900000001</v>
      </c>
      <c r="V53" s="23">
        <v>1712.3240854430949</v>
      </c>
      <c r="W53" s="47">
        <f t="shared" si="26"/>
        <v>4151414.1392964157</v>
      </c>
      <c r="X53" s="5"/>
      <c r="Y53" s="1">
        <v>2005</v>
      </c>
      <c r="Z53" s="14">
        <f t="shared" si="17"/>
        <v>0</v>
      </c>
      <c r="AA53" s="14">
        <f t="shared" si="18"/>
        <v>0</v>
      </c>
      <c r="AB53" s="14">
        <f t="shared" si="19"/>
        <v>0</v>
      </c>
      <c r="AC53" s="14">
        <f t="shared" si="20"/>
        <v>0</v>
      </c>
      <c r="AD53" s="14">
        <f t="shared" si="21"/>
        <v>2.3362281880812534E-4</v>
      </c>
      <c r="AE53" s="14">
        <f t="shared" si="22"/>
        <v>-2.3367741118347329E-4</v>
      </c>
      <c r="AF53" s="14">
        <f t="shared" si="24"/>
        <v>-2.0209528899836979E-4</v>
      </c>
      <c r="AG53" s="63">
        <f t="shared" si="27"/>
        <v>4.3813717318927385E-3</v>
      </c>
      <c r="AH53" s="14">
        <f t="shared" si="25"/>
        <v>-3.0249826668088829E-5</v>
      </c>
      <c r="AI53" s="22">
        <f t="shared" si="28"/>
        <v>-3.5453381893712523E-4</v>
      </c>
      <c r="AJ53" s="5"/>
      <c r="AK53" s="3"/>
      <c r="AL53" s="3"/>
    </row>
    <row r="54" spans="1:38" x14ac:dyDescent="0.25">
      <c r="A54" s="1">
        <v>2006</v>
      </c>
      <c r="B54" s="23">
        <v>2433.1999999999998</v>
      </c>
      <c r="C54" s="23">
        <v>1708.7785632099999</v>
      </c>
      <c r="D54" s="23">
        <f t="shared" si="7"/>
        <v>4157800.0000025714</v>
      </c>
      <c r="E54" s="23">
        <v>2636.1863488624049</v>
      </c>
      <c r="F54" s="23">
        <v>3963.8955000000001</v>
      </c>
      <c r="G54" s="19">
        <f t="shared" si="8"/>
        <v>66.504940628793179</v>
      </c>
      <c r="H54" s="19">
        <v>66.676081625698288</v>
      </c>
      <c r="I54" s="58">
        <f>'NAWRUn laskenta'!N55</f>
        <v>7.21799065</v>
      </c>
      <c r="J54" s="23">
        <v>1705.4869752298055</v>
      </c>
      <c r="K54" s="47">
        <f t="shared" si="23"/>
        <v>4182196.6227407204</v>
      </c>
      <c r="L54" s="5"/>
      <c r="M54" s="1">
        <v>2006</v>
      </c>
      <c r="N54" s="23">
        <v>2433.1999999999998</v>
      </c>
      <c r="O54" s="23">
        <v>1708.7785632099999</v>
      </c>
      <c r="P54" s="23">
        <f t="shared" si="9"/>
        <v>4157800.0000025714</v>
      </c>
      <c r="Q54" s="23">
        <v>2636.1863488624049</v>
      </c>
      <c r="R54" s="23">
        <v>3962.9166666666702</v>
      </c>
      <c r="S54" s="19">
        <f t="shared" si="16"/>
        <v>66.521367230257241</v>
      </c>
      <c r="T54" s="19">
        <v>66.690180325320966</v>
      </c>
      <c r="U54" s="58">
        <f>'NAWRUn laskenta'!AC55</f>
        <v>7.2030873399999997</v>
      </c>
      <c r="V54" s="23">
        <v>1705.4052937925926</v>
      </c>
      <c r="W54" s="47">
        <f t="shared" si="26"/>
        <v>4182519.4186000009</v>
      </c>
      <c r="X54" s="5"/>
      <c r="Y54" s="1">
        <v>2006</v>
      </c>
      <c r="Z54" s="14">
        <f t="shared" si="17"/>
        <v>0</v>
      </c>
      <c r="AA54" s="14">
        <f t="shared" si="18"/>
        <v>0</v>
      </c>
      <c r="AB54" s="14">
        <f t="shared" si="19"/>
        <v>0</v>
      </c>
      <c r="AC54" s="14">
        <f t="shared" si="20"/>
        <v>0</v>
      </c>
      <c r="AD54" s="14">
        <f t="shared" si="21"/>
        <v>2.4693721954323231E-4</v>
      </c>
      <c r="AE54" s="14">
        <f t="shared" si="22"/>
        <v>-2.4699821259519862E-4</v>
      </c>
      <c r="AF54" s="14">
        <f t="shared" si="24"/>
        <v>-2.1145063235456692E-4</v>
      </c>
      <c r="AG54" s="63">
        <f t="shared" si="27"/>
        <v>2.0647449855037184E-3</v>
      </c>
      <c r="AH54" s="14">
        <f t="shared" si="25"/>
        <v>4.7893322200164292E-5</v>
      </c>
      <c r="AI54" s="22">
        <f t="shared" si="28"/>
        <v>-7.7183329335905318E-5</v>
      </c>
      <c r="AJ54" s="5"/>
      <c r="AK54" s="3"/>
      <c r="AL54" s="3"/>
    </row>
    <row r="55" spans="1:38" x14ac:dyDescent="0.25">
      <c r="A55" s="1">
        <v>2007</v>
      </c>
      <c r="B55" s="23">
        <v>2486.1</v>
      </c>
      <c r="C55" s="23">
        <v>1706.36740276</v>
      </c>
      <c r="D55" s="23">
        <f t="shared" si="7"/>
        <v>4242200.0000016354</v>
      </c>
      <c r="E55" s="23">
        <v>2670.3544575725023</v>
      </c>
      <c r="F55" s="23">
        <v>3982.6925000000001</v>
      </c>
      <c r="G55" s="19">
        <f t="shared" si="8"/>
        <v>67.048973968552744</v>
      </c>
      <c r="H55" s="19">
        <v>66.960742632069767</v>
      </c>
      <c r="I55" s="58">
        <f>'NAWRUn laskenta'!N56</f>
        <v>6.9981381000000011</v>
      </c>
      <c r="J55" s="23">
        <v>1698.3459762901709</v>
      </c>
      <c r="K55" s="47">
        <f t="shared" si="23"/>
        <v>4212256.8739292547</v>
      </c>
      <c r="L55" s="5"/>
      <c r="M55" s="1">
        <v>2007</v>
      </c>
      <c r="N55" s="23">
        <v>2486.1</v>
      </c>
      <c r="O55" s="23">
        <v>1706.36740276</v>
      </c>
      <c r="P55" s="23">
        <f t="shared" si="9"/>
        <v>4242200.0000016354</v>
      </c>
      <c r="Q55" s="23">
        <v>2670.3544575725023</v>
      </c>
      <c r="R55" s="23">
        <v>3980.8333333333298</v>
      </c>
      <c r="S55" s="19">
        <f t="shared" si="16"/>
        <v>67.080287818442656</v>
      </c>
      <c r="T55" s="19">
        <v>66.973217583746361</v>
      </c>
      <c r="U55" s="58">
        <f>'NAWRUn laskenta'!AC56</f>
        <v>6.9913466399999997</v>
      </c>
      <c r="V55" s="23">
        <v>1698.0042761200727</v>
      </c>
      <c r="W55" s="47">
        <f t="shared" si="26"/>
        <v>4210535.1325089699</v>
      </c>
      <c r="X55" s="5"/>
      <c r="Y55" s="1">
        <v>2007</v>
      </c>
      <c r="Z55" s="14">
        <f t="shared" si="17"/>
        <v>0</v>
      </c>
      <c r="AA55" s="14">
        <f t="shared" si="18"/>
        <v>0</v>
      </c>
      <c r="AB55" s="14">
        <f t="shared" si="19"/>
        <v>0</v>
      </c>
      <c r="AC55" s="14">
        <f t="shared" si="20"/>
        <v>0</v>
      </c>
      <c r="AD55" s="14">
        <f t="shared" si="21"/>
        <v>4.6681150168391411E-4</v>
      </c>
      <c r="AE55" s="14">
        <f t="shared" si="22"/>
        <v>-4.6702951643374802E-4</v>
      </c>
      <c r="AF55" s="14">
        <f t="shared" si="24"/>
        <v>-1.8630246897261617E-4</v>
      </c>
      <c r="AG55" s="63">
        <f t="shared" si="27"/>
        <v>9.7046670170761759E-4</v>
      </c>
      <c r="AH55" s="14">
        <f t="shared" si="25"/>
        <v>2.011958545953016E-4</v>
      </c>
      <c r="AI55" s="22">
        <f t="shared" si="28"/>
        <v>4.0874558979086655E-4</v>
      </c>
      <c r="AJ55" s="5"/>
      <c r="AK55" s="3"/>
      <c r="AL55" s="3"/>
    </row>
    <row r="56" spans="1:38" x14ac:dyDescent="0.25">
      <c r="A56" s="1">
        <v>2008</v>
      </c>
      <c r="B56" s="23">
        <v>2550.1999999999998</v>
      </c>
      <c r="C56" s="23">
        <v>1688.45580739</v>
      </c>
      <c r="D56" s="23">
        <f t="shared" si="7"/>
        <v>4305900.0000059782</v>
      </c>
      <c r="E56" s="23">
        <v>2724.5726495726494</v>
      </c>
      <c r="F56" s="23">
        <v>4004.6170000000002</v>
      </c>
      <c r="G56" s="19">
        <f t="shared" si="8"/>
        <v>68.035785933402607</v>
      </c>
      <c r="H56" s="19">
        <v>67.161263175783489</v>
      </c>
      <c r="I56" s="58">
        <f>'NAWRUn laskenta'!N57</f>
        <v>6.8411635999999998</v>
      </c>
      <c r="J56" s="23">
        <v>1691.1978809356842</v>
      </c>
      <c r="K56" s="47">
        <f t="shared" si="23"/>
        <v>4237388.8900831742</v>
      </c>
      <c r="L56" s="5"/>
      <c r="M56" s="1">
        <v>2008</v>
      </c>
      <c r="N56" s="23">
        <v>2550.1999999999998</v>
      </c>
      <c r="O56" s="23">
        <v>1688.45580739</v>
      </c>
      <c r="P56" s="23">
        <f t="shared" si="9"/>
        <v>4305900.0000059782</v>
      </c>
      <c r="Q56" s="23">
        <v>2724.5726495726494</v>
      </c>
      <c r="R56" s="23">
        <v>4004</v>
      </c>
      <c r="S56" s="19">
        <f t="shared" si="16"/>
        <v>68.046269969346881</v>
      </c>
      <c r="T56" s="19">
        <v>67.169361295372013</v>
      </c>
      <c r="U56" s="58">
        <f>'NAWRUn laskenta'!AC57</f>
        <v>6.8477936699999997</v>
      </c>
      <c r="V56" s="23">
        <v>1690.436020195905</v>
      </c>
      <c r="W56" s="47">
        <f t="shared" si="26"/>
        <v>4235036.6335246926</v>
      </c>
      <c r="X56" s="5"/>
      <c r="Y56" s="1">
        <v>2008</v>
      </c>
      <c r="Z56" s="14">
        <f t="shared" si="17"/>
        <v>0</v>
      </c>
      <c r="AA56" s="14">
        <f t="shared" si="18"/>
        <v>0</v>
      </c>
      <c r="AB56" s="14">
        <f t="shared" si="19"/>
        <v>0</v>
      </c>
      <c r="AC56" s="14">
        <f t="shared" si="20"/>
        <v>0</v>
      </c>
      <c r="AD56" s="14">
        <f t="shared" si="21"/>
        <v>1.5407216220682008E-4</v>
      </c>
      <c r="AE56" s="14">
        <f t="shared" si="22"/>
        <v>-1.5409590409576012E-4</v>
      </c>
      <c r="AF56" s="14">
        <f t="shared" si="24"/>
        <v>-1.2057723761580939E-4</v>
      </c>
      <c r="AG56" s="63">
        <f t="shared" si="27"/>
        <v>-9.6914361176802329E-4</v>
      </c>
      <c r="AH56" s="14">
        <f t="shared" si="25"/>
        <v>4.5048586470418367E-4</v>
      </c>
      <c r="AI56" s="22">
        <f t="shared" si="28"/>
        <v>5.5511934814069712E-4</v>
      </c>
      <c r="AJ56" s="5"/>
      <c r="AK56" s="3"/>
      <c r="AL56" s="3"/>
    </row>
    <row r="57" spans="1:38" x14ac:dyDescent="0.25">
      <c r="A57" s="1">
        <v>2009</v>
      </c>
      <c r="B57" s="23">
        <v>2483.9</v>
      </c>
      <c r="C57" s="23">
        <v>1672.53110029</v>
      </c>
      <c r="D57" s="23">
        <f t="shared" si="7"/>
        <v>4154400.0000103312</v>
      </c>
      <c r="E57" s="23">
        <v>2705.7734204793028</v>
      </c>
      <c r="F57" s="23">
        <v>4025.9780000000001</v>
      </c>
      <c r="G57" s="19">
        <f t="shared" si="8"/>
        <v>67.20785410350733</v>
      </c>
      <c r="H57" s="19">
        <v>67.229722106237645</v>
      </c>
      <c r="I57" s="58">
        <f>'NAWRUn laskenta'!N58</f>
        <v>7.0696209100000003</v>
      </c>
      <c r="J57" s="23">
        <v>1685.1934200647875</v>
      </c>
      <c r="K57" s="47">
        <f t="shared" si="23"/>
        <v>4238773.1721319901</v>
      </c>
      <c r="L57" s="5"/>
      <c r="M57" s="1">
        <v>2009</v>
      </c>
      <c r="N57" s="23">
        <v>2483.9</v>
      </c>
      <c r="O57" s="23">
        <v>1672.53110029</v>
      </c>
      <c r="P57" s="23">
        <f t="shared" si="9"/>
        <v>4154400.0000103312</v>
      </c>
      <c r="Q57" s="23">
        <v>2705.7734204793028</v>
      </c>
      <c r="R57" s="23">
        <v>4025</v>
      </c>
      <c r="S57" s="19">
        <f t="shared" si="16"/>
        <v>67.224184359734224</v>
      </c>
      <c r="T57" s="19">
        <v>67.232131706145694</v>
      </c>
      <c r="U57" s="58">
        <f>'NAWRUn laskenta'!AC58</f>
        <v>7.0958684500000002</v>
      </c>
      <c r="V57" s="23">
        <v>1683.8518264544509</v>
      </c>
      <c r="W57" s="47">
        <f t="shared" si="26"/>
        <v>4233325.5379383722</v>
      </c>
      <c r="X57" s="5"/>
      <c r="Y57" s="1">
        <v>2009</v>
      </c>
      <c r="Z57" s="14">
        <f t="shared" si="17"/>
        <v>0</v>
      </c>
      <c r="AA57" s="14">
        <f t="shared" si="18"/>
        <v>0</v>
      </c>
      <c r="AB57" s="14">
        <f t="shared" si="19"/>
        <v>0</v>
      </c>
      <c r="AC57" s="14">
        <f t="shared" si="20"/>
        <v>0</v>
      </c>
      <c r="AD57" s="14">
        <f t="shared" si="21"/>
        <v>2.4292234085731852E-4</v>
      </c>
      <c r="AE57" s="14">
        <f t="shared" si="22"/>
        <v>-2.4298136645969275E-4</v>
      </c>
      <c r="AF57" s="14">
        <f t="shared" si="24"/>
        <v>-3.5841289128653282E-5</v>
      </c>
      <c r="AG57" s="63">
        <f t="shared" si="27"/>
        <v>-3.712722412438372E-3</v>
      </c>
      <c r="AH57" s="14">
        <f t="shared" si="25"/>
        <v>7.9610660376596613E-4</v>
      </c>
      <c r="AI57" s="22">
        <f t="shared" si="28"/>
        <v>1.285191250485771E-3</v>
      </c>
      <c r="AJ57" s="5"/>
      <c r="AK57" s="3"/>
      <c r="AL57" s="3"/>
    </row>
    <row r="58" spans="1:38" x14ac:dyDescent="0.25">
      <c r="A58" s="1">
        <v>2010</v>
      </c>
      <c r="B58" s="23">
        <v>2482</v>
      </c>
      <c r="C58" s="23">
        <v>1677.1152296499999</v>
      </c>
      <c r="D58" s="23">
        <f t="shared" si="7"/>
        <v>4162599.9999913001</v>
      </c>
      <c r="E58" s="23">
        <v>2709.6069868995633</v>
      </c>
      <c r="F58" s="23">
        <v>4044.0374999999999</v>
      </c>
      <c r="G58" s="19">
        <f t="shared" si="8"/>
        <v>67.002518816889392</v>
      </c>
      <c r="H58" s="19">
        <v>67.205650548592288</v>
      </c>
      <c r="I58" s="58">
        <f>'NAWRUn laskenta'!N59</f>
        <v>7.0888445000000004</v>
      </c>
      <c r="J58" s="23">
        <v>1681.2091172213543</v>
      </c>
      <c r="K58" s="47">
        <f t="shared" si="23"/>
        <v>4245321.2671003928</v>
      </c>
      <c r="L58" s="5"/>
      <c r="M58" s="1">
        <v>2010</v>
      </c>
      <c r="N58" s="23">
        <v>2482</v>
      </c>
      <c r="O58" s="23">
        <v>1677.1152296499999</v>
      </c>
      <c r="P58" s="23">
        <f t="shared" si="9"/>
        <v>4162599.9999913001</v>
      </c>
      <c r="Q58" s="23">
        <v>2709.6069868995633</v>
      </c>
      <c r="R58" s="23">
        <v>4043.4166666666702</v>
      </c>
      <c r="S58" s="19">
        <f>Q58/R58*100</f>
        <v>67.012806501916145</v>
      </c>
      <c r="T58" s="19">
        <v>67.202739929412701</v>
      </c>
      <c r="U58" s="58">
        <f>'NAWRUn laskenta'!AC59</f>
        <v>7.1077040699999996</v>
      </c>
      <c r="V58" s="23">
        <v>1679.2049740494826</v>
      </c>
      <c r="W58" s="47">
        <f t="shared" si="26"/>
        <v>4238565.3750009136</v>
      </c>
      <c r="X58" s="5"/>
      <c r="Y58" s="1">
        <v>2010</v>
      </c>
      <c r="Z58" s="14">
        <f t="shared" si="17"/>
        <v>0</v>
      </c>
      <c r="AA58" s="14">
        <f t="shared" si="18"/>
        <v>0</v>
      </c>
      <c r="AB58" s="14">
        <f t="shared" si="19"/>
        <v>0</v>
      </c>
      <c r="AC58" s="14">
        <f t="shared" si="20"/>
        <v>0</v>
      </c>
      <c r="AD58" s="14">
        <f t="shared" si="21"/>
        <v>1.5351819396574736E-4</v>
      </c>
      <c r="AE58" s="14">
        <f t="shared" si="22"/>
        <v>-1.5354176542032108E-4</v>
      </c>
      <c r="AF58" s="14">
        <f t="shared" si="24"/>
        <v>4.3309143737595097E-5</v>
      </c>
      <c r="AG58" s="63">
        <f t="shared" si="27"/>
        <v>-2.6604575682255631E-3</v>
      </c>
      <c r="AH58" s="14">
        <f t="shared" si="25"/>
        <v>1.1920844060041901E-3</v>
      </c>
      <c r="AI58" s="22">
        <f t="shared" si="28"/>
        <v>1.591373579152838E-3</v>
      </c>
      <c r="AJ58" s="5"/>
      <c r="AK58" s="3"/>
      <c r="AL58" s="3"/>
    </row>
    <row r="59" spans="1:38" x14ac:dyDescent="0.25">
      <c r="A59" s="1">
        <v>2011</v>
      </c>
      <c r="B59" s="23">
        <v>2509.5</v>
      </c>
      <c r="C59" s="23">
        <v>1680.0159394299999</v>
      </c>
      <c r="D59" s="23">
        <f t="shared" si="7"/>
        <v>4215999.9999995846</v>
      </c>
      <c r="E59" s="23">
        <v>2721.8004338394794</v>
      </c>
      <c r="F59" s="23">
        <v>4060.3009999999999</v>
      </c>
      <c r="G59" s="19">
        <f t="shared" si="8"/>
        <v>67.034449757283497</v>
      </c>
      <c r="H59" s="19">
        <v>67.126392827734534</v>
      </c>
      <c r="I59" s="58">
        <f>'NAWRUn laskenta'!N60</f>
        <v>7.0471851299999999</v>
      </c>
      <c r="J59" s="23">
        <v>1678.8552639717793</v>
      </c>
      <c r="K59" s="47">
        <f t="shared" si="23"/>
        <v>4253312.9940569568</v>
      </c>
      <c r="L59" s="5"/>
      <c r="M59" s="1">
        <v>2011</v>
      </c>
      <c r="N59" s="23">
        <v>2508.5704012421343</v>
      </c>
      <c r="O59" s="23">
        <v>1680.01593943017</v>
      </c>
      <c r="P59" s="23">
        <f t="shared" si="9"/>
        <v>4214438.2592695225</v>
      </c>
      <c r="Q59" s="23">
        <v>2720.3137410890672</v>
      </c>
      <c r="R59" s="23">
        <v>4058.6666666666702</v>
      </c>
      <c r="S59" s="19">
        <f t="shared" si="16"/>
        <v>67.024812937476966</v>
      </c>
      <c r="T59" s="19">
        <v>67.121602343877171</v>
      </c>
      <c r="U59" s="58">
        <f>'NAWRUn laskenta'!AC60</f>
        <v>7.0552058400000002</v>
      </c>
      <c r="V59" s="23">
        <v>1676.3166695183268</v>
      </c>
      <c r="W59" s="47">
        <f t="shared" si="26"/>
        <v>4244502.892749466</v>
      </c>
      <c r="X59" s="5"/>
      <c r="Y59" s="1">
        <v>2011</v>
      </c>
      <c r="Z59" s="14">
        <f t="shared" si="17"/>
        <v>3.7043186207042568E-4</v>
      </c>
      <c r="AA59" s="14">
        <f t="shared" si="18"/>
        <v>-1.0123446167376318E-13</v>
      </c>
      <c r="AB59" s="14">
        <f t="shared" si="19"/>
        <v>3.7043186196923173E-4</v>
      </c>
      <c r="AC59" s="14">
        <f t="shared" si="20"/>
        <v>5.4621666303249705E-4</v>
      </c>
      <c r="AD59" s="14">
        <f t="shared" si="21"/>
        <v>4.0251531433994127E-4</v>
      </c>
      <c r="AE59" s="14">
        <f t="shared" si="22"/>
        <v>1.4375921397763946E-4</v>
      </c>
      <c r="AF59" s="14">
        <f t="shared" si="24"/>
        <v>7.1365131590739016E-5</v>
      </c>
      <c r="AG59" s="63">
        <f t="shared" si="27"/>
        <v>-1.1381437910373533E-3</v>
      </c>
      <c r="AH59" s="14">
        <f t="shared" si="25"/>
        <v>1.5120984565678635E-3</v>
      </c>
      <c r="AI59" s="22">
        <f t="shared" si="28"/>
        <v>2.0713503379132842E-3</v>
      </c>
      <c r="AJ59" s="5"/>
      <c r="AK59" s="3"/>
      <c r="AL59" s="3"/>
    </row>
    <row r="60" spans="1:38" x14ac:dyDescent="0.25">
      <c r="A60" s="1">
        <v>2012</v>
      </c>
      <c r="B60" s="23">
        <v>2515.9144999999999</v>
      </c>
      <c r="C60" s="23">
        <v>1681.6959552999999</v>
      </c>
      <c r="D60" s="23">
        <f t="shared" si="7"/>
        <v>4231003.2385306219</v>
      </c>
      <c r="E60" s="23">
        <v>2725.8011917659801</v>
      </c>
      <c r="F60" s="23">
        <v>4072.598</v>
      </c>
      <c r="G60" s="19">
        <f t="shared" si="8"/>
        <v>66.930278700868101</v>
      </c>
      <c r="H60" s="19">
        <v>67.008980095381148</v>
      </c>
      <c r="I60" s="58">
        <f>'NAWRUn laskenta'!N61</f>
        <v>7.1195974499999997</v>
      </c>
      <c r="J60" s="23">
        <v>1677.3327631253221</v>
      </c>
      <c r="K60" s="47">
        <f t="shared" si="23"/>
        <v>4251555.6744351005</v>
      </c>
      <c r="L60" s="5"/>
      <c r="M60" s="1">
        <v>2012</v>
      </c>
      <c r="N60" s="23">
        <v>2518.4075345264364</v>
      </c>
      <c r="O60" s="23">
        <v>1670.698622965795</v>
      </c>
      <c r="P60" s="23">
        <f t="shared" si="9"/>
        <v>4207500</v>
      </c>
      <c r="Q60" s="23">
        <v>2728.2494735919272</v>
      </c>
      <c r="R60" s="23">
        <v>4074.8</v>
      </c>
      <c r="S60" s="19">
        <f t="shared" si="16"/>
        <v>66.95419342279196</v>
      </c>
      <c r="T60" s="19">
        <v>67.010141985493632</v>
      </c>
      <c r="U60" s="58">
        <f>'NAWRUn laskenta'!AC61</f>
        <v>7.1014780399999999</v>
      </c>
      <c r="V60" s="23">
        <v>1674.799144958361</v>
      </c>
      <c r="W60" s="47">
        <f t="shared" si="26"/>
        <v>4248331.2336472897</v>
      </c>
      <c r="X60" s="5"/>
      <c r="Y60" s="1">
        <v>2012</v>
      </c>
      <c r="Z60" s="14">
        <f t="shared" si="17"/>
        <v>-9.909059017850295E-4</v>
      </c>
      <c r="AA60" s="14">
        <f t="shared" si="18"/>
        <v>6.5394296154105075E-3</v>
      </c>
      <c r="AB60" s="14">
        <f t="shared" si="19"/>
        <v>5.5550036730258479E-3</v>
      </c>
      <c r="AC60" s="14">
        <f t="shared" si="20"/>
        <v>-8.9818796519085969E-4</v>
      </c>
      <c r="AD60" s="14">
        <f t="shared" si="21"/>
        <v>-5.4068680483569101E-4</v>
      </c>
      <c r="AE60" s="14">
        <f t="shared" si="22"/>
        <v>-3.5730796865109614E-4</v>
      </c>
      <c r="AF60" s="14">
        <f t="shared" si="24"/>
        <v>-1.7339319458839005E-5</v>
      </c>
      <c r="AG60" s="63">
        <f t="shared" si="27"/>
        <v>2.5450048443398615E-3</v>
      </c>
      <c r="AH60" s="14">
        <f t="shared" si="25"/>
        <v>1.5105041901407165E-3</v>
      </c>
      <c r="AI60" s="22">
        <f t="shared" si="28"/>
        <v>7.5841433929693517E-4</v>
      </c>
      <c r="AJ60" s="5"/>
      <c r="AK60" s="3"/>
      <c r="AL60" s="3"/>
    </row>
    <row r="61" spans="1:38" x14ac:dyDescent="0.25">
      <c r="A61" s="1">
        <v>2013</v>
      </c>
      <c r="B61" s="23">
        <v>2509.139936</v>
      </c>
      <c r="C61" s="23">
        <v>1678.33256349</v>
      </c>
      <c r="D61" s="23">
        <f t="shared" si="7"/>
        <v>4211171.2609420149</v>
      </c>
      <c r="E61" s="23">
        <v>2727.326017391304</v>
      </c>
      <c r="F61" s="23">
        <v>4080.2919999999999</v>
      </c>
      <c r="G61" s="19">
        <f t="shared" si="8"/>
        <v>66.841442166180855</v>
      </c>
      <c r="H61" s="19">
        <v>66.861249196203772</v>
      </c>
      <c r="I61" s="58">
        <f>'NAWRUn laskenta'!N62</f>
        <v>7.2582463200000005</v>
      </c>
      <c r="J61" s="23">
        <v>1675.9585850370638</v>
      </c>
      <c r="K61" s="47">
        <f t="shared" si="23"/>
        <v>4240375.5000900868</v>
      </c>
      <c r="L61" s="5"/>
      <c r="M61" s="1">
        <v>2013</v>
      </c>
      <c r="N61" s="23">
        <v>2504.9195064149712</v>
      </c>
      <c r="O61" s="23">
        <v>1671.2962190117019</v>
      </c>
      <c r="P61" s="23">
        <f t="shared" si="9"/>
        <v>4186462.5</v>
      </c>
      <c r="Q61" s="23">
        <v>2729.0438833047319</v>
      </c>
      <c r="R61" s="23">
        <v>4084</v>
      </c>
      <c r="S61" s="19">
        <f t="shared" si="16"/>
        <v>66.822817906580113</v>
      </c>
      <c r="T61" s="19">
        <v>66.880102949576496</v>
      </c>
      <c r="U61" s="58">
        <f>'NAWRUn laskenta'!AC62</f>
        <v>7.2320714700000002</v>
      </c>
      <c r="V61" s="23">
        <v>1674.6345594581483</v>
      </c>
      <c r="W61" s="47">
        <f t="shared" si="26"/>
        <v>4243269.1018737406</v>
      </c>
      <c r="X61" s="5"/>
      <c r="Y61" s="1">
        <v>2013</v>
      </c>
      <c r="Z61" s="14">
        <f t="shared" si="17"/>
        <v>1.6820224031653195E-3</v>
      </c>
      <c r="AA61" s="14">
        <f t="shared" si="18"/>
        <v>4.1924613937457328E-3</v>
      </c>
      <c r="AB61" s="14">
        <f t="shared" si="19"/>
        <v>5.8674319829224086E-3</v>
      </c>
      <c r="AC61" s="14">
        <f t="shared" si="20"/>
        <v>-6.2987186074330427E-4</v>
      </c>
      <c r="AD61" s="14">
        <f t="shared" si="21"/>
        <v>-9.0875849081391324E-4</v>
      </c>
      <c r="AE61" s="14">
        <f t="shared" si="22"/>
        <v>2.7863341958478735E-4</v>
      </c>
      <c r="AF61" s="14">
        <f t="shared" si="24"/>
        <v>-2.8198326533502286E-4</v>
      </c>
      <c r="AG61" s="63">
        <f t="shared" si="27"/>
        <v>3.6062223360863155E-3</v>
      </c>
      <c r="AH61" s="14">
        <f t="shared" si="25"/>
        <v>7.9001091717685362E-4</v>
      </c>
      <c r="AI61" s="22">
        <f t="shared" si="28"/>
        <v>-6.8239281723805987E-4</v>
      </c>
      <c r="AJ61" s="5"/>
      <c r="AK61" s="3"/>
      <c r="AL61" s="3"/>
    </row>
    <row r="62" spans="1:38" x14ac:dyDescent="0.25">
      <c r="A62" s="35">
        <v>2014</v>
      </c>
      <c r="B62" s="23">
        <v>2514.360142</v>
      </c>
      <c r="C62" s="23">
        <v>1674.97589881</v>
      </c>
      <c r="D62" s="23">
        <f t="shared" si="7"/>
        <v>4211492.6387784891</v>
      </c>
      <c r="E62" s="23">
        <v>2730.0327274701408</v>
      </c>
      <c r="F62" s="23">
        <v>4087.5810000000001</v>
      </c>
      <c r="G62" s="19">
        <f>E62/F62*100</f>
        <v>66.788467983145551</v>
      </c>
      <c r="H62" s="19">
        <v>66.683166835422796</v>
      </c>
      <c r="I62" s="58">
        <f>'NAWRUn laskenta'!N63</f>
        <v>7.3226307899999998</v>
      </c>
      <c r="J62" s="23">
        <v>1674.4860192795534</v>
      </c>
      <c r="K62" s="47">
        <f t="shared" si="23"/>
        <v>4229975.1054472066</v>
      </c>
      <c r="L62" s="5"/>
      <c r="M62" s="1">
        <v>2014</v>
      </c>
      <c r="N62" s="23">
        <v>2507.9619187709409</v>
      </c>
      <c r="O62" s="23">
        <v>1677.6151109032344</v>
      </c>
      <c r="P62" s="23">
        <f t="shared" si="9"/>
        <v>4207394.8125000009</v>
      </c>
      <c r="Q62" s="23">
        <v>2728.0297458527421</v>
      </c>
      <c r="R62" s="23">
        <v>4093</v>
      </c>
      <c r="S62" s="19">
        <f t="shared" si="16"/>
        <v>66.651105444728614</v>
      </c>
      <c r="T62" s="19">
        <v>66.737634475170069</v>
      </c>
      <c r="U62" s="58">
        <f>'NAWRUn laskenta'!AC63</f>
        <v>7.2463910900000004</v>
      </c>
      <c r="V62" s="23">
        <v>1675.3950199069943</v>
      </c>
      <c r="W62" s="47">
        <f t="shared" si="26"/>
        <v>4244832.8167105569</v>
      </c>
      <c r="X62" s="5"/>
      <c r="Y62" s="1">
        <v>2014</v>
      </c>
      <c r="Z62" s="14">
        <f t="shared" si="17"/>
        <v>2.5446725479707005E-3</v>
      </c>
      <c r="AA62" s="14">
        <f t="shared" si="18"/>
        <v>-1.5756716828638792E-3</v>
      </c>
      <c r="AB62" s="14">
        <f t="shared" si="19"/>
        <v>9.7301043358268685E-4</v>
      </c>
      <c r="AC62" s="14">
        <f t="shared" si="20"/>
        <v>7.3368410467916374E-4</v>
      </c>
      <c r="AD62" s="14">
        <f t="shared" si="21"/>
        <v>-1.3257229642666087E-3</v>
      </c>
      <c r="AE62" s="14">
        <f t="shared" si="22"/>
        <v>2.0566804804027163E-3</v>
      </c>
      <c r="AF62" s="14">
        <f t="shared" si="24"/>
        <v>-8.1681243306427637E-4</v>
      </c>
      <c r="AG62" s="63">
        <f t="shared" si="27"/>
        <v>1.0411517688986129E-2</v>
      </c>
      <c r="AH62" s="14">
        <f t="shared" si="25"/>
        <v>-5.4285351861703998E-4</v>
      </c>
      <c r="AI62" s="22">
        <f t="shared" si="28"/>
        <v>-3.512481963361202E-3</v>
      </c>
      <c r="AJ62" s="5"/>
      <c r="AK62" s="3"/>
      <c r="AL62" s="3"/>
    </row>
    <row r="63" spans="1:38" x14ac:dyDescent="0.25">
      <c r="A63" s="1">
        <v>2015</v>
      </c>
      <c r="B63" s="24"/>
      <c r="C63" s="24">
        <v>1672.9257941328678</v>
      </c>
      <c r="D63" s="24"/>
      <c r="E63" s="24"/>
      <c r="F63" s="24">
        <v>4096.0123127395345</v>
      </c>
      <c r="G63" s="20">
        <v>66.525581290002592</v>
      </c>
      <c r="H63" s="20">
        <v>66.472719015256274</v>
      </c>
      <c r="I63" s="59">
        <f>'NAWRUn laskenta'!N64</f>
        <v>7.3548230249999982</v>
      </c>
      <c r="J63" s="24">
        <v>1672.9057532706338</v>
      </c>
      <c r="K63" s="47">
        <f t="shared" si="23"/>
        <v>4219869.1748425728</v>
      </c>
      <c r="L63" s="5"/>
      <c r="M63" s="35">
        <v>2015</v>
      </c>
      <c r="N63" s="45">
        <v>2524.1881180027785</v>
      </c>
      <c r="O63" s="45">
        <v>1680.165571160228</v>
      </c>
      <c r="P63" s="45">
        <f>N63*O63</f>
        <v>4241053.970999999</v>
      </c>
      <c r="Q63" s="45">
        <v>2739.1852578246298</v>
      </c>
      <c r="R63" s="45">
        <v>4108</v>
      </c>
      <c r="S63" s="44">
        <f t="shared" si="16"/>
        <v>66.679290599431113</v>
      </c>
      <c r="T63" s="44">
        <v>66.583157297019</v>
      </c>
      <c r="U63" s="67">
        <f>'NAWRUn laskenta'!AC64</f>
        <v>7.2446359400000002</v>
      </c>
      <c r="V63" s="45">
        <v>1676.3187991495606</v>
      </c>
      <c r="W63" s="48">
        <f t="shared" si="26"/>
        <v>4252951.8884277828</v>
      </c>
      <c r="X63" s="5"/>
      <c r="Y63" s="1">
        <v>2015</v>
      </c>
      <c r="Z63" s="14"/>
      <c r="AA63" s="14">
        <f>(C63-O63)/C63</f>
        <v>-4.3276139639610968E-3</v>
      </c>
      <c r="AB63" s="14"/>
      <c r="AC63" s="14"/>
      <c r="AD63" s="14">
        <f t="shared" ref="AD63:AE65" si="29">(F63-R63)/F63</f>
        <v>-2.9266726623797044E-3</v>
      </c>
      <c r="AE63" s="14">
        <f t="shared" si="29"/>
        <v>-2.3105293700247673E-3</v>
      </c>
      <c r="AF63" s="14">
        <f t="shared" si="24"/>
        <v>-1.6614076180241479E-3</v>
      </c>
      <c r="AG63" s="63">
        <f t="shared" si="27"/>
        <v>1.4981609295758411E-2</v>
      </c>
      <c r="AH63" s="14">
        <f t="shared" si="25"/>
        <v>-2.0401901734476723E-3</v>
      </c>
      <c r="AI63" s="22">
        <f t="shared" si="28"/>
        <v>-7.8397486307011464E-3</v>
      </c>
      <c r="AJ63" s="5"/>
      <c r="AK63" s="3"/>
      <c r="AL63" s="3"/>
    </row>
    <row r="64" spans="1:38" x14ac:dyDescent="0.25">
      <c r="A64" s="1">
        <v>2016</v>
      </c>
      <c r="B64" s="23"/>
      <c r="C64" s="23">
        <v>1671.1202119204058</v>
      </c>
      <c r="D64" s="23"/>
      <c r="E64" s="23"/>
      <c r="F64" s="23">
        <v>4098.9372274104107</v>
      </c>
      <c r="G64" s="19">
        <v>66.231939671797676</v>
      </c>
      <c r="H64" s="19">
        <v>66.238421852694586</v>
      </c>
      <c r="I64" s="58">
        <f>'NAWRUn laskenta'!N65</f>
        <v>7.3709191424999982</v>
      </c>
      <c r="J64" s="23">
        <v>1671.257462381192</v>
      </c>
      <c r="K64" s="47">
        <f t="shared" si="23"/>
        <v>4203121.6342625506</v>
      </c>
      <c r="L64" s="5"/>
      <c r="M64" s="1">
        <v>2016</v>
      </c>
      <c r="N64" s="23"/>
      <c r="O64" s="23">
        <v>1679.2052858877439</v>
      </c>
      <c r="P64" s="23"/>
      <c r="Q64" s="23"/>
      <c r="R64" s="23">
        <v>4115.407099885816</v>
      </c>
      <c r="S64" s="19">
        <v>66.459494973295364</v>
      </c>
      <c r="T64" s="19">
        <v>66.408439246823832</v>
      </c>
      <c r="U64" s="58">
        <f>'NAWRUn laskenta'!AC65</f>
        <v>7.2437583649999997</v>
      </c>
      <c r="V64" s="23">
        <v>1676.8661791301322</v>
      </c>
      <c r="W64" s="47">
        <f t="shared" si="26"/>
        <v>4250868.0529377991</v>
      </c>
      <c r="X64" s="5"/>
      <c r="Y64" s="1">
        <v>2016</v>
      </c>
      <c r="Z64" s="14"/>
      <c r="AA64" s="14">
        <f>(C64-O64)/C64</f>
        <v>-4.8381163184226762E-3</v>
      </c>
      <c r="AB64" s="14"/>
      <c r="AC64" s="14"/>
      <c r="AD64" s="14">
        <f t="shared" si="29"/>
        <v>-4.0180836059815605E-3</v>
      </c>
      <c r="AE64" s="14">
        <f t="shared" si="29"/>
        <v>-3.4357336147077021E-3</v>
      </c>
      <c r="AF64" s="14">
        <f t="shared" si="24"/>
        <v>-2.5667488652936542E-3</v>
      </c>
      <c r="AG64" s="63">
        <f t="shared" si="27"/>
        <v>1.7251685311103462E-2</v>
      </c>
      <c r="AH64" s="14">
        <f t="shared" si="25"/>
        <v>-3.3559860615066149E-3</v>
      </c>
      <c r="AI64" s="22">
        <f t="shared" si="28"/>
        <v>-1.1359751829695919E-2</v>
      </c>
      <c r="AJ64" s="5"/>
    </row>
    <row r="65" spans="1:36" ht="15.75" thickBot="1" x14ac:dyDescent="0.3">
      <c r="A65" s="36">
        <v>2017</v>
      </c>
      <c r="B65" s="51"/>
      <c r="C65" s="51">
        <v>1669.4092021332667</v>
      </c>
      <c r="D65" s="51"/>
      <c r="E65" s="51"/>
      <c r="F65" s="51">
        <v>4102.0930958631961</v>
      </c>
      <c r="G65" s="52">
        <v>65.925437548090301</v>
      </c>
      <c r="H65" s="52">
        <v>65.994077692202694</v>
      </c>
      <c r="I65" s="60">
        <f>'NAWRUn laskenta'!N66</f>
        <v>7.3789672012499992</v>
      </c>
      <c r="J65" s="51">
        <v>1669.582826068339</v>
      </c>
      <c r="K65" s="53">
        <f t="shared" si="23"/>
        <v>4186277.9892791021</v>
      </c>
      <c r="L65" s="38"/>
      <c r="M65" s="36">
        <v>2017</v>
      </c>
      <c r="N65" s="51"/>
      <c r="O65" s="51">
        <v>1677.8206541380218</v>
      </c>
      <c r="P65" s="51"/>
      <c r="Q65" s="51"/>
      <c r="R65" s="51">
        <v>4127.485393400676</v>
      </c>
      <c r="S65" s="52">
        <v>66.229577723173975</v>
      </c>
      <c r="T65" s="52">
        <v>66.214861486526246</v>
      </c>
      <c r="U65" s="60">
        <f>'NAWRUn laskenta'!AC66</f>
        <v>7.2433195774999994</v>
      </c>
      <c r="V65" s="51">
        <v>1676.8821189940613</v>
      </c>
      <c r="W65" s="53">
        <f t="shared" si="26"/>
        <v>4250976.9626212772</v>
      </c>
      <c r="X65" s="5"/>
      <c r="Y65" s="36">
        <v>2017</v>
      </c>
      <c r="Z65" s="40"/>
      <c r="AA65" s="40">
        <f>(C65-O65)/C65</f>
        <v>-5.0385801120578968E-3</v>
      </c>
      <c r="AB65" s="40"/>
      <c r="AC65" s="40"/>
      <c r="AD65" s="40">
        <f t="shared" si="29"/>
        <v>-6.1900831951100825E-3</v>
      </c>
      <c r="AE65" s="40">
        <f t="shared" si="29"/>
        <v>-4.6133963822661697E-3</v>
      </c>
      <c r="AF65" s="40">
        <f t="shared" si="24"/>
        <v>-3.3455092039211534E-3</v>
      </c>
      <c r="AG65" s="65">
        <f t="shared" si="27"/>
        <v>1.8383009444332667E-2</v>
      </c>
      <c r="AH65" s="40">
        <f t="shared" si="25"/>
        <v>-4.3719262151918608E-3</v>
      </c>
      <c r="AI65" s="41">
        <f t="shared" si="28"/>
        <v>-1.5455011231424842E-2</v>
      </c>
      <c r="AJ65" s="38"/>
    </row>
    <row r="66" spans="1:36" ht="15.75" thickTop="1" x14ac:dyDescent="0.25">
      <c r="K66" s="3"/>
      <c r="L66" s="3"/>
    </row>
    <row r="67" spans="1:36" x14ac:dyDescent="0.25">
      <c r="A67" t="s">
        <v>85</v>
      </c>
      <c r="C67" s="3"/>
      <c r="D67" s="6" t="s">
        <v>10</v>
      </c>
      <c r="G67" s="6" t="s">
        <v>86</v>
      </c>
      <c r="I67" s="3"/>
      <c r="K67" s="7" t="s">
        <v>106</v>
      </c>
      <c r="L67" s="3"/>
      <c r="P67" s="6" t="s">
        <v>107</v>
      </c>
      <c r="S67" s="6" t="s">
        <v>108</v>
      </c>
      <c r="W67" s="13" t="s">
        <v>109</v>
      </c>
    </row>
    <row r="68" spans="1:36" x14ac:dyDescent="0.25">
      <c r="I68" s="3"/>
      <c r="L68" s="3"/>
    </row>
    <row r="69" spans="1:36" x14ac:dyDescent="0.25">
      <c r="A69" t="s">
        <v>81</v>
      </c>
      <c r="L69" s="3"/>
    </row>
    <row r="70" spans="1:36" x14ac:dyDescent="0.25">
      <c r="C70" t="s">
        <v>83</v>
      </c>
      <c r="L70" s="3"/>
    </row>
    <row r="71" spans="1:36" x14ac:dyDescent="0.25">
      <c r="L71" s="3"/>
    </row>
    <row r="72" spans="1:36" x14ac:dyDescent="0.25">
      <c r="C72" t="s">
        <v>82</v>
      </c>
    </row>
    <row r="74" spans="1:36" x14ac:dyDescent="0.25">
      <c r="C74" t="s">
        <v>84</v>
      </c>
    </row>
  </sheetData>
  <mergeCells count="3">
    <mergeCell ref="A1:K1"/>
    <mergeCell ref="M1:W1"/>
    <mergeCell ref="Y1:AJ1"/>
  </mergeCells>
  <pageMargins left="0.7" right="0.7" top="0.75" bottom="0.75" header="0.3" footer="0.3"/>
  <pageSetup paperSize="138" scale="13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abSelected="1" workbookViewId="0">
      <selection activeCell="R31" sqref="R31"/>
    </sheetView>
  </sheetViews>
  <sheetFormatPr defaultRowHeight="15" x14ac:dyDescent="0.25"/>
  <cols>
    <col min="2" max="2" width="14.28515625" style="3" customWidth="1"/>
    <col min="3" max="3" width="14.28515625" customWidth="1"/>
    <col min="4" max="4" width="18.140625" customWidth="1"/>
    <col min="6" max="6" width="11.5703125" customWidth="1"/>
    <col min="7" max="8" width="14.5703125" customWidth="1"/>
    <col min="9" max="9" width="17.42578125" customWidth="1"/>
    <col min="11" max="11" width="10.42578125" customWidth="1"/>
    <col min="12" max="13" width="13.42578125" customWidth="1"/>
    <col min="14" max="14" width="12.140625" customWidth="1"/>
  </cols>
  <sheetData>
    <row r="1" spans="1:15" s="3" customFormat="1" ht="22.5" x14ac:dyDescent="0.3">
      <c r="A1" s="102" t="s">
        <v>61</v>
      </c>
      <c r="B1" s="102"/>
      <c r="C1" s="102"/>
      <c r="D1" s="102"/>
      <c r="F1" s="102" t="s">
        <v>62</v>
      </c>
      <c r="G1" s="102"/>
      <c r="H1" s="102"/>
      <c r="I1" s="102"/>
      <c r="K1" s="102" t="s">
        <v>76</v>
      </c>
      <c r="L1" s="102"/>
      <c r="M1" s="102"/>
      <c r="N1" s="102"/>
      <c r="O1" s="102"/>
    </row>
    <row r="2" spans="1:15" ht="30" x14ac:dyDescent="0.25">
      <c r="A2" s="3" t="s">
        <v>1</v>
      </c>
      <c r="B2" s="69" t="s">
        <v>6</v>
      </c>
      <c r="C2" s="69" t="s">
        <v>52</v>
      </c>
      <c r="D2" s="21" t="s">
        <v>53</v>
      </c>
      <c r="E2" s="5"/>
      <c r="F2" s="3" t="s">
        <v>1</v>
      </c>
      <c r="G2" s="69" t="s">
        <v>6</v>
      </c>
      <c r="H2" s="69" t="s">
        <v>52</v>
      </c>
      <c r="I2" s="21" t="s">
        <v>53</v>
      </c>
      <c r="J2" s="5"/>
      <c r="K2" s="3" t="s">
        <v>1</v>
      </c>
      <c r="L2" s="3" t="s">
        <v>6</v>
      </c>
      <c r="M2" s="3" t="s">
        <v>52</v>
      </c>
      <c r="N2" s="70" t="s">
        <v>53</v>
      </c>
      <c r="O2" s="5"/>
    </row>
    <row r="3" spans="1:15" x14ac:dyDescent="0.25">
      <c r="A3" s="3" t="s">
        <v>2</v>
      </c>
      <c r="B3" s="69" t="s">
        <v>5</v>
      </c>
      <c r="C3" s="69" t="s">
        <v>5</v>
      </c>
      <c r="D3" s="69"/>
      <c r="E3" s="5"/>
      <c r="F3" s="3" t="s">
        <v>2</v>
      </c>
      <c r="G3" s="69" t="s">
        <v>5</v>
      </c>
      <c r="H3" s="69" t="s">
        <v>5</v>
      </c>
      <c r="I3" s="69"/>
      <c r="J3" s="5"/>
      <c r="K3" s="3" t="s">
        <v>2</v>
      </c>
      <c r="L3" s="3" t="s">
        <v>5</v>
      </c>
      <c r="M3" s="3" t="s">
        <v>5</v>
      </c>
      <c r="N3" s="3"/>
      <c r="O3" s="5"/>
    </row>
    <row r="4" spans="1:15" x14ac:dyDescent="0.25">
      <c r="A4" s="3" t="s">
        <v>3</v>
      </c>
      <c r="B4" s="69"/>
      <c r="C4" s="69"/>
      <c r="D4" s="69"/>
      <c r="E4" s="5"/>
      <c r="F4" s="3" t="s">
        <v>3</v>
      </c>
      <c r="G4" s="69"/>
      <c r="H4" s="69"/>
      <c r="I4" s="69"/>
      <c r="J4" s="5"/>
      <c r="K4" s="3" t="s">
        <v>3</v>
      </c>
      <c r="L4" s="3"/>
      <c r="M4" s="3"/>
      <c r="N4" s="3"/>
      <c r="O4" s="5"/>
    </row>
    <row r="5" spans="1:15" x14ac:dyDescent="0.25">
      <c r="A5" s="3" t="s">
        <v>29</v>
      </c>
      <c r="B5" s="69" t="s">
        <v>56</v>
      </c>
      <c r="C5" s="69" t="s">
        <v>57</v>
      </c>
      <c r="D5" s="69" t="s">
        <v>59</v>
      </c>
      <c r="E5" s="5"/>
      <c r="F5" s="3" t="s">
        <v>29</v>
      </c>
      <c r="G5" s="69" t="s">
        <v>56</v>
      </c>
      <c r="H5" s="69" t="s">
        <v>57</v>
      </c>
      <c r="I5" s="69" t="s">
        <v>59</v>
      </c>
      <c r="J5" s="5"/>
      <c r="K5" s="3" t="s">
        <v>29</v>
      </c>
      <c r="L5" s="3" t="s">
        <v>56</v>
      </c>
      <c r="M5" s="3" t="s">
        <v>57</v>
      </c>
      <c r="N5" s="3" t="s">
        <v>59</v>
      </c>
      <c r="O5" s="5"/>
    </row>
    <row r="6" spans="1:15" x14ac:dyDescent="0.25">
      <c r="A6" s="3"/>
      <c r="B6" s="69"/>
      <c r="C6" s="69"/>
      <c r="D6" s="69"/>
      <c r="E6" s="5"/>
      <c r="G6" s="69"/>
      <c r="H6" s="69"/>
      <c r="I6" s="69"/>
      <c r="J6" s="5"/>
      <c r="K6" s="3"/>
      <c r="L6" s="3"/>
      <c r="M6" s="3"/>
      <c r="N6" s="3"/>
      <c r="O6" s="5"/>
    </row>
    <row r="7" spans="1:15" x14ac:dyDescent="0.25">
      <c r="A7" s="3"/>
      <c r="E7" s="5"/>
      <c r="G7" s="69"/>
      <c r="H7" s="69"/>
      <c r="I7" s="69"/>
      <c r="J7" s="5"/>
      <c r="O7" s="5"/>
    </row>
    <row r="8" spans="1:15" ht="15.75" thickBot="1" x14ac:dyDescent="0.3">
      <c r="A8" s="43" t="s">
        <v>0</v>
      </c>
      <c r="B8" s="43"/>
      <c r="C8" s="43"/>
      <c r="D8" s="75"/>
      <c r="E8" s="38"/>
      <c r="F8" s="43" t="s">
        <v>0</v>
      </c>
      <c r="G8" s="39"/>
      <c r="H8" s="39"/>
      <c r="I8" s="39"/>
      <c r="J8" s="38"/>
      <c r="K8" s="43" t="s">
        <v>0</v>
      </c>
      <c r="L8" s="43"/>
      <c r="M8" s="43"/>
      <c r="N8" s="43"/>
      <c r="O8" s="5"/>
    </row>
    <row r="9" spans="1:15" ht="15.75" thickTop="1" x14ac:dyDescent="0.25">
      <c r="A9" s="1">
        <v>1960</v>
      </c>
      <c r="B9" s="78">
        <v>106.4478392</v>
      </c>
      <c r="C9" s="19">
        <v>9.7159541100000002</v>
      </c>
      <c r="D9" s="72"/>
      <c r="E9" s="5"/>
      <c r="F9" s="1">
        <v>1960</v>
      </c>
      <c r="G9" s="78">
        <v>106.4478392</v>
      </c>
      <c r="H9" s="19">
        <v>9.7159541100000002</v>
      </c>
      <c r="I9" s="69"/>
      <c r="J9" s="5"/>
      <c r="K9" s="1">
        <v>1960</v>
      </c>
      <c r="L9" s="22">
        <f t="shared" ref="L9:L40" si="0">(B9-G9)/B9</f>
        <v>0</v>
      </c>
      <c r="M9" s="14">
        <f t="shared" ref="M9:M40" si="1">(C9-H9)/C9</f>
        <v>0</v>
      </c>
      <c r="N9" s="14"/>
      <c r="O9" s="5"/>
    </row>
    <row r="10" spans="1:15" x14ac:dyDescent="0.25">
      <c r="A10" s="1">
        <v>1961</v>
      </c>
      <c r="B10" s="78">
        <v>112.55750372999999</v>
      </c>
      <c r="C10" s="19">
        <v>10.605010180000001</v>
      </c>
      <c r="D10" s="14">
        <f>(C10-(B10-B9))/B9</f>
        <v>4.2230501659633608E-2</v>
      </c>
      <c r="E10" s="11"/>
      <c r="F10" s="1">
        <v>1961</v>
      </c>
      <c r="G10" s="78">
        <v>112.55750372999999</v>
      </c>
      <c r="H10" s="19">
        <v>10.605010180000001</v>
      </c>
      <c r="I10" s="14">
        <f>(H10-(G10-G9))/G9</f>
        <v>4.2230501659633608E-2</v>
      </c>
      <c r="J10" s="5"/>
      <c r="K10" s="1">
        <v>1961</v>
      </c>
      <c r="L10" s="22">
        <f t="shared" si="0"/>
        <v>0</v>
      </c>
      <c r="M10" s="14">
        <f t="shared" si="1"/>
        <v>0</v>
      </c>
      <c r="N10" s="14">
        <f t="shared" ref="N10:N41" si="2">(D10-I10)/D10</f>
        <v>0</v>
      </c>
      <c r="O10" s="5"/>
    </row>
    <row r="11" spans="1:15" x14ac:dyDescent="0.25">
      <c r="A11" s="1">
        <v>1962</v>
      </c>
      <c r="B11" s="78">
        <v>118.50717883</v>
      </c>
      <c r="C11" s="19">
        <v>10.661640309999999</v>
      </c>
      <c r="D11" s="14">
        <f t="shared" ref="D11:D66" si="3">(C11-(B11-B10))/B10</f>
        <v>4.1862737301841119E-2</v>
      </c>
      <c r="E11" s="11"/>
      <c r="F11" s="1">
        <v>1962</v>
      </c>
      <c r="G11" s="78">
        <v>118.50717883</v>
      </c>
      <c r="H11" s="19">
        <v>10.661640309999999</v>
      </c>
      <c r="I11" s="14">
        <f t="shared" ref="I11:I66" si="4">(H11-(G11-G10))/G10</f>
        <v>4.1862737301841119E-2</v>
      </c>
      <c r="J11" s="5"/>
      <c r="K11" s="1">
        <v>1962</v>
      </c>
      <c r="L11" s="22">
        <f t="shared" si="0"/>
        <v>0</v>
      </c>
      <c r="M11" s="14">
        <f t="shared" si="1"/>
        <v>0</v>
      </c>
      <c r="N11" s="14">
        <f t="shared" si="2"/>
        <v>0</v>
      </c>
      <c r="O11" s="5"/>
    </row>
    <row r="12" spans="1:15" x14ac:dyDescent="0.25">
      <c r="A12" s="1">
        <v>1963</v>
      </c>
      <c r="B12" s="78">
        <v>123.87259650999999</v>
      </c>
      <c r="C12" s="19">
        <v>10.34462261</v>
      </c>
      <c r="D12" s="14">
        <f t="shared" si="3"/>
        <v>4.2016061635748982E-2</v>
      </c>
      <c r="E12" s="11"/>
      <c r="F12" s="1">
        <v>1963</v>
      </c>
      <c r="G12" s="78">
        <v>123.87259650999999</v>
      </c>
      <c r="H12" s="19">
        <v>10.34462261</v>
      </c>
      <c r="I12" s="14">
        <f t="shared" si="4"/>
        <v>4.2016061635748982E-2</v>
      </c>
      <c r="J12" s="5"/>
      <c r="K12" s="1">
        <v>1963</v>
      </c>
      <c r="L12" s="22">
        <f t="shared" si="0"/>
        <v>0</v>
      </c>
      <c r="M12" s="14">
        <f t="shared" si="1"/>
        <v>0</v>
      </c>
      <c r="N12" s="14">
        <f t="shared" si="2"/>
        <v>0</v>
      </c>
      <c r="O12" s="5"/>
    </row>
    <row r="13" spans="1:15" x14ac:dyDescent="0.25">
      <c r="A13" s="1">
        <v>1964</v>
      </c>
      <c r="B13" s="78">
        <v>129.62828719999999</v>
      </c>
      <c r="C13" s="19">
        <v>10.97218071</v>
      </c>
      <c r="D13" s="14">
        <f t="shared" si="3"/>
        <v>4.211173550058659E-2</v>
      </c>
      <c r="E13" s="11"/>
      <c r="F13" s="1">
        <v>1964</v>
      </c>
      <c r="G13" s="78">
        <v>129.62828719999999</v>
      </c>
      <c r="H13" s="19">
        <v>10.97218071</v>
      </c>
      <c r="I13" s="14">
        <f t="shared" si="4"/>
        <v>4.211173550058659E-2</v>
      </c>
      <c r="J13" s="5"/>
      <c r="K13" s="1">
        <v>1964</v>
      </c>
      <c r="L13" s="22">
        <f t="shared" si="0"/>
        <v>0</v>
      </c>
      <c r="M13" s="14">
        <f t="shared" si="1"/>
        <v>0</v>
      </c>
      <c r="N13" s="14">
        <f t="shared" si="2"/>
        <v>0</v>
      </c>
      <c r="O13" s="5"/>
    </row>
    <row r="14" spans="1:15" x14ac:dyDescent="0.25">
      <c r="A14" s="1">
        <v>1965</v>
      </c>
      <c r="B14" s="78">
        <v>136.29422738</v>
      </c>
      <c r="C14" s="19">
        <v>12.118478229999999</v>
      </c>
      <c r="D14" s="14">
        <f t="shared" si="3"/>
        <v>4.2062871984009313E-2</v>
      </c>
      <c r="E14" s="11"/>
      <c r="F14" s="1">
        <v>1965</v>
      </c>
      <c r="G14" s="78">
        <v>136.29422738</v>
      </c>
      <c r="H14" s="19">
        <v>12.118478229999999</v>
      </c>
      <c r="I14" s="14">
        <f t="shared" si="4"/>
        <v>4.2062871984009313E-2</v>
      </c>
      <c r="J14" s="5"/>
      <c r="K14" s="1">
        <v>1965</v>
      </c>
      <c r="L14" s="22">
        <f t="shared" si="0"/>
        <v>0</v>
      </c>
      <c r="M14" s="14">
        <f t="shared" si="1"/>
        <v>0</v>
      </c>
      <c r="N14" s="14">
        <f t="shared" si="2"/>
        <v>0</v>
      </c>
      <c r="O14" s="5"/>
    </row>
    <row r="15" spans="1:15" x14ac:dyDescent="0.25">
      <c r="A15" s="1">
        <v>1966</v>
      </c>
      <c r="B15" s="78">
        <v>143.09110523000001</v>
      </c>
      <c r="C15" s="19">
        <v>12.59650317</v>
      </c>
      <c r="D15" s="14">
        <f t="shared" si="3"/>
        <v>4.2552244739097654E-2</v>
      </c>
      <c r="E15" s="11"/>
      <c r="F15" s="1">
        <v>1966</v>
      </c>
      <c r="G15" s="78">
        <v>143.09110523000001</v>
      </c>
      <c r="H15" s="19">
        <v>12.59650317</v>
      </c>
      <c r="I15" s="14">
        <f t="shared" si="4"/>
        <v>4.2552244739097654E-2</v>
      </c>
      <c r="J15" s="5"/>
      <c r="K15" s="1">
        <v>1966</v>
      </c>
      <c r="L15" s="22">
        <f t="shared" si="0"/>
        <v>0</v>
      </c>
      <c r="M15" s="14">
        <f t="shared" si="1"/>
        <v>0</v>
      </c>
      <c r="N15" s="14">
        <f t="shared" si="2"/>
        <v>0</v>
      </c>
      <c r="O15" s="5"/>
    </row>
    <row r="16" spans="1:15" x14ac:dyDescent="0.25">
      <c r="A16" s="1">
        <v>1967</v>
      </c>
      <c r="B16" s="78">
        <v>149.42957109</v>
      </c>
      <c r="C16" s="19">
        <v>12.44123297</v>
      </c>
      <c r="D16" s="14">
        <f t="shared" si="3"/>
        <v>4.2649521087915455E-2</v>
      </c>
      <c r="E16" s="11"/>
      <c r="F16" s="1">
        <v>1967</v>
      </c>
      <c r="G16" s="78">
        <v>149.42957109</v>
      </c>
      <c r="H16" s="19">
        <v>12.44123297</v>
      </c>
      <c r="I16" s="14">
        <f t="shared" si="4"/>
        <v>4.2649521087915455E-2</v>
      </c>
      <c r="J16" s="5"/>
      <c r="K16" s="1">
        <v>1967</v>
      </c>
      <c r="L16" s="22">
        <f t="shared" si="0"/>
        <v>0</v>
      </c>
      <c r="M16" s="14">
        <f t="shared" si="1"/>
        <v>0</v>
      </c>
      <c r="N16" s="14">
        <f t="shared" si="2"/>
        <v>0</v>
      </c>
      <c r="O16" s="5"/>
    </row>
    <row r="17" spans="1:15" x14ac:dyDescent="0.25">
      <c r="A17" s="1">
        <v>1968</v>
      </c>
      <c r="B17" s="78">
        <v>154.81295863</v>
      </c>
      <c r="C17" s="19">
        <v>11.796093620000001</v>
      </c>
      <c r="D17" s="14">
        <f t="shared" si="3"/>
        <v>4.2914571950003713E-2</v>
      </c>
      <c r="E17" s="11"/>
      <c r="F17" s="1">
        <v>1968</v>
      </c>
      <c r="G17" s="78">
        <v>154.81295863</v>
      </c>
      <c r="H17" s="19">
        <v>11.796093620000001</v>
      </c>
      <c r="I17" s="14">
        <f t="shared" si="4"/>
        <v>4.2914571950003713E-2</v>
      </c>
      <c r="J17" s="5"/>
      <c r="K17" s="1">
        <v>1968</v>
      </c>
      <c r="L17" s="22">
        <f t="shared" si="0"/>
        <v>0</v>
      </c>
      <c r="M17" s="14">
        <f t="shared" si="1"/>
        <v>0</v>
      </c>
      <c r="N17" s="14">
        <f t="shared" si="2"/>
        <v>0</v>
      </c>
      <c r="O17" s="5"/>
    </row>
    <row r="18" spans="1:15" x14ac:dyDescent="0.25">
      <c r="A18" s="1">
        <v>1969</v>
      </c>
      <c r="B18" s="78">
        <v>161.40554090000001</v>
      </c>
      <c r="C18" s="19">
        <v>13.29198042</v>
      </c>
      <c r="D18" s="14">
        <f t="shared" si="3"/>
        <v>4.3274143258326486E-2</v>
      </c>
      <c r="E18" s="11"/>
      <c r="F18" s="1">
        <v>1969</v>
      </c>
      <c r="G18" s="78">
        <v>161.40554090000001</v>
      </c>
      <c r="H18" s="19">
        <v>13.29198042</v>
      </c>
      <c r="I18" s="14">
        <f t="shared" si="4"/>
        <v>4.3274143258326486E-2</v>
      </c>
      <c r="J18" s="5"/>
      <c r="K18" s="1">
        <v>1969</v>
      </c>
      <c r="L18" s="22">
        <f t="shared" si="0"/>
        <v>0</v>
      </c>
      <c r="M18" s="14">
        <f t="shared" si="1"/>
        <v>0</v>
      </c>
      <c r="N18" s="14">
        <f t="shared" si="2"/>
        <v>0</v>
      </c>
      <c r="O18" s="5"/>
    </row>
    <row r="19" spans="1:15" x14ac:dyDescent="0.25">
      <c r="A19" s="1">
        <v>1970</v>
      </c>
      <c r="B19" s="78">
        <v>169.26358887999999</v>
      </c>
      <c r="C19" s="19">
        <v>14.94794913</v>
      </c>
      <c r="D19" s="14">
        <f t="shared" si="3"/>
        <v>4.3926008428624021E-2</v>
      </c>
      <c r="E19" s="11"/>
      <c r="F19" s="1">
        <v>1970</v>
      </c>
      <c r="G19" s="78">
        <v>169.26358887999999</v>
      </c>
      <c r="H19" s="19">
        <v>14.94794913</v>
      </c>
      <c r="I19" s="14">
        <f t="shared" si="4"/>
        <v>4.3926008428624021E-2</v>
      </c>
      <c r="J19" s="5"/>
      <c r="K19" s="1">
        <v>1970</v>
      </c>
      <c r="L19" s="22">
        <f t="shared" si="0"/>
        <v>0</v>
      </c>
      <c r="M19" s="14">
        <f t="shared" si="1"/>
        <v>0</v>
      </c>
      <c r="N19" s="14">
        <f t="shared" si="2"/>
        <v>0</v>
      </c>
      <c r="O19" s="5"/>
    </row>
    <row r="20" spans="1:15" x14ac:dyDescent="0.25">
      <c r="A20" s="1">
        <v>1971</v>
      </c>
      <c r="B20" s="78">
        <v>177.29163647999999</v>
      </c>
      <c r="C20" s="19">
        <v>15.491788400000001</v>
      </c>
      <c r="D20" s="14">
        <f t="shared" si="3"/>
        <v>4.4095371304524553E-2</v>
      </c>
      <c r="E20" s="11"/>
      <c r="F20" s="1">
        <v>1971</v>
      </c>
      <c r="G20" s="78">
        <v>177.29163647999999</v>
      </c>
      <c r="H20" s="19">
        <v>15.491788400000001</v>
      </c>
      <c r="I20" s="14">
        <f t="shared" si="4"/>
        <v>4.4095371304524553E-2</v>
      </c>
      <c r="J20" s="5"/>
      <c r="K20" s="1">
        <v>1971</v>
      </c>
      <c r="L20" s="22">
        <f t="shared" si="0"/>
        <v>0</v>
      </c>
      <c r="M20" s="14">
        <f t="shared" si="1"/>
        <v>0</v>
      </c>
      <c r="N20" s="14">
        <f t="shared" si="2"/>
        <v>0</v>
      </c>
      <c r="O20" s="5"/>
    </row>
    <row r="21" spans="1:15" x14ac:dyDescent="0.25">
      <c r="A21" s="1">
        <v>1972</v>
      </c>
      <c r="B21" s="78">
        <v>185.93225684000001</v>
      </c>
      <c r="C21" s="19">
        <v>16.507508049999998</v>
      </c>
      <c r="D21" s="14">
        <f t="shared" si="3"/>
        <v>4.4372582069811491E-2</v>
      </c>
      <c r="E21" s="11"/>
      <c r="F21" s="1">
        <v>1972</v>
      </c>
      <c r="G21" s="78">
        <v>185.93225684000001</v>
      </c>
      <c r="H21" s="19">
        <v>16.507508049999998</v>
      </c>
      <c r="I21" s="14">
        <f t="shared" si="4"/>
        <v>4.4372582069811491E-2</v>
      </c>
      <c r="J21" s="5"/>
      <c r="K21" s="1">
        <v>1972</v>
      </c>
      <c r="L21" s="22">
        <f t="shared" si="0"/>
        <v>0</v>
      </c>
      <c r="M21" s="14">
        <f t="shared" si="1"/>
        <v>0</v>
      </c>
      <c r="N21" s="14">
        <f t="shared" si="2"/>
        <v>0</v>
      </c>
      <c r="O21" s="5"/>
    </row>
    <row r="22" spans="1:15" x14ac:dyDescent="0.25">
      <c r="A22" s="1">
        <v>1973</v>
      </c>
      <c r="B22" s="78">
        <v>195.45880726999999</v>
      </c>
      <c r="C22" s="19">
        <v>17.911803689999999</v>
      </c>
      <c r="D22" s="14">
        <f t="shared" si="3"/>
        <v>4.509843209839464E-2</v>
      </c>
      <c r="E22" s="11"/>
      <c r="F22" s="1">
        <v>1973</v>
      </c>
      <c r="G22" s="78">
        <v>195.45880726999999</v>
      </c>
      <c r="H22" s="19">
        <v>17.911803689999999</v>
      </c>
      <c r="I22" s="14">
        <f t="shared" si="4"/>
        <v>4.509843209839464E-2</v>
      </c>
      <c r="J22" s="5"/>
      <c r="K22" s="1">
        <v>1973</v>
      </c>
      <c r="L22" s="22">
        <f t="shared" si="0"/>
        <v>0</v>
      </c>
      <c r="M22" s="14">
        <f t="shared" si="1"/>
        <v>0</v>
      </c>
      <c r="N22" s="14">
        <f t="shared" si="2"/>
        <v>0</v>
      </c>
      <c r="O22" s="5"/>
    </row>
    <row r="23" spans="1:15" x14ac:dyDescent="0.25">
      <c r="A23" s="1">
        <v>1974</v>
      </c>
      <c r="B23" s="78">
        <v>205.21753602999999</v>
      </c>
      <c r="C23" s="19">
        <v>18.48154534</v>
      </c>
      <c r="D23" s="14">
        <f t="shared" si="3"/>
        <v>4.4627390813608149E-2</v>
      </c>
      <c r="E23" s="11"/>
      <c r="F23" s="1">
        <v>1974</v>
      </c>
      <c r="G23" s="78">
        <v>205.21753602999999</v>
      </c>
      <c r="H23" s="19">
        <v>18.48154534</v>
      </c>
      <c r="I23" s="14">
        <f t="shared" si="4"/>
        <v>4.4627390813608149E-2</v>
      </c>
      <c r="J23" s="5"/>
      <c r="K23" s="1">
        <v>1974</v>
      </c>
      <c r="L23" s="22">
        <f t="shared" si="0"/>
        <v>0</v>
      </c>
      <c r="M23" s="14">
        <f t="shared" si="1"/>
        <v>0</v>
      </c>
      <c r="N23" s="14">
        <f t="shared" si="2"/>
        <v>0</v>
      </c>
      <c r="O23" s="5"/>
    </row>
    <row r="24" spans="1:15" x14ac:dyDescent="0.25">
      <c r="A24" s="1">
        <v>1975</v>
      </c>
      <c r="B24" s="78">
        <v>215.84246528</v>
      </c>
      <c r="C24" s="19">
        <v>20.14114</v>
      </c>
      <c r="D24" s="14">
        <f t="shared" si="3"/>
        <v>4.6371333240298004E-2</v>
      </c>
      <c r="E24" s="11"/>
      <c r="F24" s="1">
        <v>1975</v>
      </c>
      <c r="G24" s="78">
        <v>215.84246528</v>
      </c>
      <c r="H24" s="19">
        <v>20.140545994965269</v>
      </c>
      <c r="I24" s="14">
        <f t="shared" si="4"/>
        <v>4.6368438726280235E-2</v>
      </c>
      <c r="J24" s="5"/>
      <c r="K24" s="1">
        <v>1975</v>
      </c>
      <c r="L24" s="22">
        <f t="shared" si="0"/>
        <v>0</v>
      </c>
      <c r="M24" s="14">
        <f t="shared" si="1"/>
        <v>2.9492125804759908E-5</v>
      </c>
      <c r="N24" s="14">
        <f t="shared" si="2"/>
        <v>6.2420332035088418E-5</v>
      </c>
      <c r="O24" s="5"/>
    </row>
    <row r="25" spans="1:15" x14ac:dyDescent="0.25">
      <c r="A25" s="1">
        <v>1976</v>
      </c>
      <c r="B25" s="78">
        <v>224.45356906000001</v>
      </c>
      <c r="C25" s="19">
        <v>18.667449999999999</v>
      </c>
      <c r="D25" s="14">
        <f t="shared" si="3"/>
        <v>4.6591138620263962E-2</v>
      </c>
      <c r="E25" s="11"/>
      <c r="F25" s="1">
        <v>1976</v>
      </c>
      <c r="G25" s="78">
        <v>224.45356906000001</v>
      </c>
      <c r="H25" s="19">
        <v>18.666934089508008</v>
      </c>
      <c r="I25" s="14">
        <f t="shared" si="4"/>
        <v>4.6588748402512689E-2</v>
      </c>
      <c r="J25" s="5"/>
      <c r="K25" s="1">
        <v>1976</v>
      </c>
      <c r="L25" s="22">
        <f t="shared" si="0"/>
        <v>0</v>
      </c>
      <c r="M25" s="14">
        <f t="shared" si="1"/>
        <v>2.7636902308091269E-5</v>
      </c>
      <c r="N25" s="14">
        <f t="shared" si="2"/>
        <v>5.1301981923097115E-5</v>
      </c>
      <c r="O25" s="5"/>
    </row>
    <row r="26" spans="1:15" x14ac:dyDescent="0.25">
      <c r="A26" s="1">
        <v>1977</v>
      </c>
      <c r="B26" s="78">
        <v>232.02505733999999</v>
      </c>
      <c r="C26" s="19">
        <v>18.03172</v>
      </c>
      <c r="D26" s="14">
        <f t="shared" si="3"/>
        <v>4.6603098198914499E-2</v>
      </c>
      <c r="E26" s="11"/>
      <c r="F26" s="1">
        <v>1977</v>
      </c>
      <c r="G26" s="78">
        <v>232.02505733999999</v>
      </c>
      <c r="H26" s="19">
        <v>18.031681058499142</v>
      </c>
      <c r="I26" s="14">
        <f t="shared" si="4"/>
        <v>4.6602924704231295E-2</v>
      </c>
      <c r="J26" s="5"/>
      <c r="K26" s="1">
        <v>1977</v>
      </c>
      <c r="L26" s="22">
        <f t="shared" si="0"/>
        <v>0</v>
      </c>
      <c r="M26" s="14">
        <f t="shared" si="1"/>
        <v>2.1596109998216036E-6</v>
      </c>
      <c r="N26" s="14">
        <f t="shared" si="2"/>
        <v>3.722814360168636E-6</v>
      </c>
      <c r="O26" s="5"/>
    </row>
    <row r="27" spans="1:15" x14ac:dyDescent="0.25">
      <c r="A27" s="1">
        <v>1978</v>
      </c>
      <c r="B27" s="78">
        <v>237.74252521</v>
      </c>
      <c r="C27" s="19">
        <v>16.650539999999999</v>
      </c>
      <c r="D27" s="14">
        <f t="shared" si="3"/>
        <v>4.7120221649074381E-2</v>
      </c>
      <c r="E27" s="11"/>
      <c r="F27" s="1">
        <v>1978</v>
      </c>
      <c r="G27" s="78">
        <v>237.74252521</v>
      </c>
      <c r="H27" s="19">
        <v>16.650365542889411</v>
      </c>
      <c r="I27" s="14">
        <f t="shared" si="4"/>
        <v>4.7119469759978487E-2</v>
      </c>
      <c r="J27" s="5"/>
      <c r="K27" s="1">
        <v>1978</v>
      </c>
      <c r="L27" s="22">
        <f t="shared" si="0"/>
        <v>0</v>
      </c>
      <c r="M27" s="14">
        <f t="shared" si="1"/>
        <v>1.0477564726959763E-5</v>
      </c>
      <c r="N27" s="14">
        <f t="shared" si="2"/>
        <v>1.5956824258892752E-5</v>
      </c>
      <c r="O27" s="5"/>
    </row>
    <row r="28" spans="1:15" x14ac:dyDescent="0.25">
      <c r="A28" s="1">
        <v>1979</v>
      </c>
      <c r="B28" s="78">
        <v>243.88689994999999</v>
      </c>
      <c r="C28" s="19">
        <v>17.324999999999999</v>
      </c>
      <c r="D28" s="14">
        <f t="shared" si="3"/>
        <v>4.7028293529414095E-2</v>
      </c>
      <c r="E28" s="11"/>
      <c r="F28" s="1">
        <v>1979</v>
      </c>
      <c r="G28" s="78">
        <v>243.88689994999999</v>
      </c>
      <c r="H28" s="19">
        <v>17.324903703935941</v>
      </c>
      <c r="I28" s="14">
        <f t="shared" si="4"/>
        <v>4.7027888485915999E-2</v>
      </c>
      <c r="J28" s="5"/>
      <c r="K28" s="1">
        <v>1979</v>
      </c>
      <c r="L28" s="22">
        <f t="shared" si="0"/>
        <v>0</v>
      </c>
      <c r="M28" s="14">
        <f t="shared" si="1"/>
        <v>5.5582143756311875E-6</v>
      </c>
      <c r="N28" s="14">
        <f t="shared" si="2"/>
        <v>8.6127619715270037E-6</v>
      </c>
      <c r="O28" s="5"/>
    </row>
    <row r="29" spans="1:15" x14ac:dyDescent="0.25">
      <c r="A29" s="1">
        <v>1980</v>
      </c>
      <c r="B29" s="78">
        <v>251.38130237999999</v>
      </c>
      <c r="C29" s="19">
        <v>19.195609999999999</v>
      </c>
      <c r="D29" s="14">
        <f t="shared" si="3"/>
        <v>4.7978007725707657E-2</v>
      </c>
      <c r="E29" s="11"/>
      <c r="F29" s="1">
        <v>1980</v>
      </c>
      <c r="G29" s="78">
        <v>251.38130237999999</v>
      </c>
      <c r="H29" s="19">
        <v>19.195788100472356</v>
      </c>
      <c r="I29" s="14">
        <f t="shared" si="4"/>
        <v>4.797873798416924E-2</v>
      </c>
      <c r="J29" s="5"/>
      <c r="K29" s="1">
        <v>1980</v>
      </c>
      <c r="L29" s="22">
        <f t="shared" si="0"/>
        <v>0</v>
      </c>
      <c r="M29" s="14">
        <f t="shared" si="1"/>
        <v>-9.2781876875783747E-6</v>
      </c>
      <c r="N29" s="14">
        <f t="shared" si="2"/>
        <v>-1.5220691650178262E-5</v>
      </c>
      <c r="O29" s="5"/>
    </row>
    <row r="30" spans="1:15" x14ac:dyDescent="0.25">
      <c r="A30" s="1">
        <v>1981</v>
      </c>
      <c r="B30" s="78">
        <v>258.88915336999997</v>
      </c>
      <c r="C30" s="19">
        <v>19.688279999999999</v>
      </c>
      <c r="D30" s="14">
        <f t="shared" si="3"/>
        <v>4.8453997551446769E-2</v>
      </c>
      <c r="E30" s="11"/>
      <c r="F30" s="1">
        <v>1981</v>
      </c>
      <c r="G30" s="78">
        <v>258.88915336999997</v>
      </c>
      <c r="H30" s="19">
        <v>19.688379741952325</v>
      </c>
      <c r="I30" s="14">
        <f t="shared" si="4"/>
        <v>4.8454394326988073E-2</v>
      </c>
      <c r="J30" s="5"/>
      <c r="K30" s="1">
        <v>1981</v>
      </c>
      <c r="L30" s="22">
        <f t="shared" si="0"/>
        <v>0</v>
      </c>
      <c r="M30" s="14">
        <f t="shared" si="1"/>
        <v>-5.0660571835564793E-6</v>
      </c>
      <c r="N30" s="14">
        <f t="shared" si="2"/>
        <v>-8.1887060171502808E-6</v>
      </c>
      <c r="O30" s="5"/>
    </row>
    <row r="31" spans="1:15" x14ac:dyDescent="0.25">
      <c r="A31" s="1">
        <v>1982</v>
      </c>
      <c r="B31" s="78">
        <v>266.97786633999999</v>
      </c>
      <c r="C31" s="19">
        <v>20.754280000000001</v>
      </c>
      <c r="D31" s="14">
        <f t="shared" si="3"/>
        <v>4.8922741123489911E-2</v>
      </c>
      <c r="E31" s="11"/>
      <c r="F31" s="1">
        <v>1982</v>
      </c>
      <c r="G31" s="78">
        <v>266.97786633999999</v>
      </c>
      <c r="H31" s="19">
        <v>20.754618187791177</v>
      </c>
      <c r="I31" s="14">
        <f t="shared" si="4"/>
        <v>4.8924047426928172E-2</v>
      </c>
      <c r="J31" s="5"/>
      <c r="K31" s="1">
        <v>1982</v>
      </c>
      <c r="L31" s="22">
        <f t="shared" si="0"/>
        <v>0</v>
      </c>
      <c r="M31" s="14">
        <f t="shared" si="1"/>
        <v>-1.6294845746307284E-5</v>
      </c>
      <c r="N31" s="14">
        <f t="shared" si="2"/>
        <v>-2.6701354181336878E-5</v>
      </c>
      <c r="O31" s="5"/>
    </row>
    <row r="32" spans="1:15" x14ac:dyDescent="0.25">
      <c r="A32" s="1">
        <v>1983</v>
      </c>
      <c r="B32" s="78">
        <v>275.29407573999998</v>
      </c>
      <c r="C32" s="19">
        <v>21.47822</v>
      </c>
      <c r="D32" s="14">
        <f t="shared" si="3"/>
        <v>4.9300006702570648E-2</v>
      </c>
      <c r="E32" s="11"/>
      <c r="F32" s="1">
        <v>1983</v>
      </c>
      <c r="G32" s="78">
        <v>275.29407573999998</v>
      </c>
      <c r="H32" s="19">
        <v>21.478381090089723</v>
      </c>
      <c r="I32" s="14">
        <f t="shared" si="4"/>
        <v>4.9300610086259078E-2</v>
      </c>
      <c r="J32" s="5"/>
      <c r="K32" s="1">
        <v>1983</v>
      </c>
      <c r="L32" s="22">
        <f t="shared" si="0"/>
        <v>0</v>
      </c>
      <c r="M32" s="14">
        <f t="shared" si="1"/>
        <v>-7.5001601493349354E-6</v>
      </c>
      <c r="N32" s="14">
        <f t="shared" si="2"/>
        <v>-1.2239018385337985E-5</v>
      </c>
      <c r="O32" s="5"/>
    </row>
    <row r="33" spans="1:15" x14ac:dyDescent="0.25">
      <c r="A33" s="1">
        <v>1984</v>
      </c>
      <c r="B33" s="78">
        <v>282.86048455000002</v>
      </c>
      <c r="C33" s="19">
        <v>21.260929999999998</v>
      </c>
      <c r="D33" s="14">
        <f t="shared" si="3"/>
        <v>4.9745063177217351E-2</v>
      </c>
      <c r="E33" s="11"/>
      <c r="F33" s="1">
        <v>1984</v>
      </c>
      <c r="G33" s="78">
        <v>282.86048455000002</v>
      </c>
      <c r="H33" s="19">
        <v>21.260935959043337</v>
      </c>
      <c r="I33" s="14">
        <f t="shared" si="4"/>
        <v>4.9745084823318242E-2</v>
      </c>
      <c r="J33" s="5"/>
      <c r="K33" s="1">
        <v>1984</v>
      </c>
      <c r="L33" s="22">
        <f t="shared" si="0"/>
        <v>0</v>
      </c>
      <c r="M33" s="14">
        <f t="shared" si="1"/>
        <v>-2.8028140531843328E-7</v>
      </c>
      <c r="N33" s="14">
        <f t="shared" si="2"/>
        <v>-4.3514068549432828E-7</v>
      </c>
      <c r="O33" s="5"/>
    </row>
    <row r="34" spans="1:15" x14ac:dyDescent="0.25">
      <c r="A34" s="1">
        <v>1985</v>
      </c>
      <c r="B34" s="78">
        <v>290.73084911000001</v>
      </c>
      <c r="C34" s="19">
        <v>22.10642</v>
      </c>
      <c r="D34" s="14">
        <f t="shared" si="3"/>
        <v>5.0328894340430821E-2</v>
      </c>
      <c r="E34" s="11"/>
      <c r="F34" s="1">
        <v>1985</v>
      </c>
      <c r="G34" s="78">
        <v>290.73084911000001</v>
      </c>
      <c r="H34" s="19">
        <v>22.106136384067849</v>
      </c>
      <c r="I34" s="14">
        <f t="shared" si="4"/>
        <v>5.0327891669688027E-2</v>
      </c>
      <c r="J34" s="5"/>
      <c r="K34" s="1">
        <v>1985</v>
      </c>
      <c r="L34" s="22">
        <f t="shared" si="0"/>
        <v>0</v>
      </c>
      <c r="M34" s="14">
        <f t="shared" si="1"/>
        <v>1.2829573135364902E-5</v>
      </c>
      <c r="N34" s="14">
        <f t="shared" si="2"/>
        <v>1.9922367775703534E-5</v>
      </c>
      <c r="O34" s="5"/>
    </row>
    <row r="35" spans="1:15" x14ac:dyDescent="0.25">
      <c r="A35" s="1">
        <v>1986</v>
      </c>
      <c r="B35" s="78">
        <v>298.27373904000001</v>
      </c>
      <c r="C35" s="19">
        <v>22.33662</v>
      </c>
      <c r="D35" s="14">
        <f t="shared" si="3"/>
        <v>5.08846244397088E-2</v>
      </c>
      <c r="E35" s="11"/>
      <c r="F35" s="1">
        <v>1986</v>
      </c>
      <c r="G35" s="78">
        <v>298.27373904000001</v>
      </c>
      <c r="H35" s="19">
        <v>22.336447072486923</v>
      </c>
      <c r="I35" s="14">
        <f t="shared" si="4"/>
        <v>5.0884029636943266E-2</v>
      </c>
      <c r="J35" s="5"/>
      <c r="K35" s="1">
        <v>1986</v>
      </c>
      <c r="L35" s="22">
        <f t="shared" si="0"/>
        <v>0</v>
      </c>
      <c r="M35" s="14">
        <f t="shared" si="1"/>
        <v>7.7418836456487241E-6</v>
      </c>
      <c r="N35" s="14">
        <f t="shared" si="2"/>
        <v>1.1689243501029579E-5</v>
      </c>
      <c r="O35" s="5"/>
    </row>
    <row r="36" spans="1:15" x14ac:dyDescent="0.25">
      <c r="A36" s="1">
        <v>1987</v>
      </c>
      <c r="B36" s="78">
        <v>306.40593421</v>
      </c>
      <c r="C36" s="19">
        <v>23.5672</v>
      </c>
      <c r="D36" s="14">
        <f t="shared" si="3"/>
        <v>5.1747783360606543E-2</v>
      </c>
      <c r="E36" s="11"/>
      <c r="F36" s="1">
        <v>1987</v>
      </c>
      <c r="G36" s="78">
        <v>306.40593421</v>
      </c>
      <c r="H36" s="19">
        <v>23.566904246462414</v>
      </c>
      <c r="I36" s="14">
        <f t="shared" si="4"/>
        <v>5.174679180989699E-2</v>
      </c>
      <c r="J36" s="5"/>
      <c r="K36" s="1">
        <v>1987</v>
      </c>
      <c r="L36" s="22">
        <f t="shared" si="0"/>
        <v>0</v>
      </c>
      <c r="M36" s="14">
        <f t="shared" si="1"/>
        <v>1.2549371057469571E-5</v>
      </c>
      <c r="N36" s="14">
        <f t="shared" si="2"/>
        <v>1.9161220928894375E-5</v>
      </c>
      <c r="O36" s="5"/>
    </row>
    <row r="37" spans="1:15" x14ac:dyDescent="0.25">
      <c r="A37" s="1">
        <v>1988</v>
      </c>
      <c r="B37" s="78">
        <v>316.22821464999998</v>
      </c>
      <c r="C37" s="19">
        <v>26.24136</v>
      </c>
      <c r="D37" s="14">
        <f t="shared" si="3"/>
        <v>5.3586036453024267E-2</v>
      </c>
      <c r="E37" s="11"/>
      <c r="F37" s="1">
        <v>1988</v>
      </c>
      <c r="G37" s="78">
        <v>316.22821464999998</v>
      </c>
      <c r="H37" s="19">
        <v>26.240584363037449</v>
      </c>
      <c r="I37" s="14">
        <f t="shared" si="4"/>
        <v>5.3583505049823635E-2</v>
      </c>
      <c r="J37" s="5"/>
      <c r="K37" s="1">
        <v>1988</v>
      </c>
      <c r="L37" s="22">
        <f t="shared" si="0"/>
        <v>0</v>
      </c>
      <c r="M37" s="14">
        <f t="shared" si="1"/>
        <v>2.9557803503748219E-5</v>
      </c>
      <c r="N37" s="14">
        <f t="shared" si="2"/>
        <v>4.7239978326290232E-5</v>
      </c>
      <c r="O37" s="5"/>
    </row>
    <row r="38" spans="1:15" x14ac:dyDescent="0.25">
      <c r="A38" s="1">
        <v>1989</v>
      </c>
      <c r="B38" s="78">
        <v>328.69607236000002</v>
      </c>
      <c r="C38" s="19">
        <v>29.552320000000002</v>
      </c>
      <c r="D38" s="14">
        <f t="shared" si="3"/>
        <v>5.4025736789201362E-2</v>
      </c>
      <c r="E38" s="11"/>
      <c r="F38" s="1">
        <v>1989</v>
      </c>
      <c r="G38" s="78">
        <v>328.69607236000002</v>
      </c>
      <c r="H38" s="19">
        <v>29.551356984125299</v>
      </c>
      <c r="I38" s="14">
        <f t="shared" si="4"/>
        <v>5.4022691469934804E-2</v>
      </c>
      <c r="J38" s="5"/>
      <c r="K38" s="1">
        <v>1989</v>
      </c>
      <c r="L38" s="22">
        <f t="shared" si="0"/>
        <v>0</v>
      </c>
      <c r="M38" s="14">
        <f t="shared" si="1"/>
        <v>3.2586811279213699E-5</v>
      </c>
      <c r="N38" s="14">
        <f t="shared" si="2"/>
        <v>5.6367935868048419E-5</v>
      </c>
      <c r="O38" s="5"/>
    </row>
    <row r="39" spans="1:15" x14ac:dyDescent="0.25">
      <c r="A39" s="1">
        <v>1990</v>
      </c>
      <c r="B39" s="78">
        <v>339.02144464000003</v>
      </c>
      <c r="C39" s="19">
        <v>28.43683</v>
      </c>
      <c r="D39" s="14">
        <f t="shared" si="3"/>
        <v>5.5100925271062126E-2</v>
      </c>
      <c r="E39" s="11"/>
      <c r="F39" s="1">
        <v>1990</v>
      </c>
      <c r="G39" s="78">
        <v>339.02144464000003</v>
      </c>
      <c r="H39" s="19">
        <v>28.435667896779563</v>
      </c>
      <c r="I39" s="14">
        <f t="shared" si="4"/>
        <v>5.5097389776366086E-2</v>
      </c>
      <c r="J39" s="5"/>
      <c r="K39" s="1">
        <v>1990</v>
      </c>
      <c r="L39" s="22">
        <f t="shared" si="0"/>
        <v>0</v>
      </c>
      <c r="M39" s="14">
        <f t="shared" si="1"/>
        <v>4.086613101521569E-5</v>
      </c>
      <c r="N39" s="14">
        <f t="shared" si="2"/>
        <v>6.4163980525691838E-5</v>
      </c>
      <c r="O39" s="5"/>
    </row>
    <row r="40" spans="1:15" x14ac:dyDescent="0.25">
      <c r="A40" s="1">
        <v>1991</v>
      </c>
      <c r="B40" s="78">
        <v>343.7638268</v>
      </c>
      <c r="C40" s="19">
        <v>23.259550000000001</v>
      </c>
      <c r="D40" s="14">
        <f t="shared" si="3"/>
        <v>5.4619458835894669E-2</v>
      </c>
      <c r="E40" s="11"/>
      <c r="F40" s="1">
        <v>1991</v>
      </c>
      <c r="G40" s="78">
        <v>343.7638268</v>
      </c>
      <c r="H40" s="19">
        <v>23.258421312702783</v>
      </c>
      <c r="I40" s="14">
        <f t="shared" si="4"/>
        <v>5.4616129585444401E-2</v>
      </c>
      <c r="J40" s="5"/>
      <c r="K40" s="1">
        <v>1991</v>
      </c>
      <c r="L40" s="22">
        <f t="shared" si="0"/>
        <v>0</v>
      </c>
      <c r="M40" s="14">
        <f t="shared" si="1"/>
        <v>4.8525758117324838E-5</v>
      </c>
      <c r="N40" s="14">
        <f t="shared" si="2"/>
        <v>6.0953559797631817E-5</v>
      </c>
      <c r="O40" s="5"/>
    </row>
    <row r="41" spans="1:15" x14ac:dyDescent="0.25">
      <c r="A41" s="1">
        <v>1992</v>
      </c>
      <c r="B41" s="78">
        <v>344.53876069</v>
      </c>
      <c r="C41" s="19">
        <v>19.583939999999998</v>
      </c>
      <c r="D41" s="14">
        <f t="shared" si="3"/>
        <v>5.4714907863016603E-2</v>
      </c>
      <c r="E41" s="11"/>
      <c r="F41" s="1">
        <v>1992</v>
      </c>
      <c r="G41" s="78">
        <v>344.53876069</v>
      </c>
      <c r="H41" s="19">
        <v>19.582733722757382</v>
      </c>
      <c r="I41" s="14">
        <f t="shared" si="4"/>
        <v>5.4711398834001411E-2</v>
      </c>
      <c r="J41" s="5"/>
      <c r="K41" s="1">
        <v>1992</v>
      </c>
      <c r="L41" s="22">
        <f t="shared" ref="L41:L67" si="5">(B41-G41)/B41</f>
        <v>0</v>
      </c>
      <c r="M41" s="14">
        <f t="shared" ref="M41:M67" si="6">(C41-H41)/C41</f>
        <v>6.1595227651649182E-5</v>
      </c>
      <c r="N41" s="14">
        <f t="shared" si="2"/>
        <v>6.4132960325491913E-5</v>
      </c>
      <c r="O41" s="5"/>
    </row>
    <row r="42" spans="1:15" x14ac:dyDescent="0.25">
      <c r="A42" s="1">
        <v>1993</v>
      </c>
      <c r="B42" s="78">
        <v>342.40292182000002</v>
      </c>
      <c r="C42" s="19">
        <v>16.907630000000001</v>
      </c>
      <c r="D42" s="14">
        <f t="shared" si="3"/>
        <v>5.5272355516291005E-2</v>
      </c>
      <c r="E42" s="11"/>
      <c r="F42" s="1">
        <v>1993</v>
      </c>
      <c r="G42" s="78">
        <v>342.40292182000002</v>
      </c>
      <c r="H42" s="19">
        <v>16.906719303548673</v>
      </c>
      <c r="I42" s="14">
        <f t="shared" si="4"/>
        <v>5.5269712282625498E-2</v>
      </c>
      <c r="J42" s="5"/>
      <c r="K42" s="1">
        <v>1993</v>
      </c>
      <c r="L42" s="22">
        <f t="shared" si="5"/>
        <v>0</v>
      </c>
      <c r="M42" s="14">
        <f t="shared" si="6"/>
        <v>5.3863045934167476E-5</v>
      </c>
      <c r="N42" s="14">
        <f t="shared" ref="N42:N66" si="7">(D42-I42)/D42</f>
        <v>4.7821983355279727E-5</v>
      </c>
      <c r="O42" s="5"/>
    </row>
    <row r="43" spans="1:15" x14ac:dyDescent="0.25">
      <c r="A43" s="1">
        <v>1994</v>
      </c>
      <c r="B43" s="78">
        <v>340.46255349</v>
      </c>
      <c r="C43" s="19">
        <v>16.875360000000001</v>
      </c>
      <c r="D43" s="14">
        <f t="shared" si="3"/>
        <v>5.4952008674421807E-2</v>
      </c>
      <c r="E43" s="11"/>
      <c r="F43" s="1">
        <v>1994</v>
      </c>
      <c r="G43" s="78">
        <v>340.46255349</v>
      </c>
      <c r="H43" s="19">
        <v>16.874480110032003</v>
      </c>
      <c r="I43" s="14">
        <f t="shared" si="4"/>
        <v>5.4949438924247598E-2</v>
      </c>
      <c r="J43" s="5"/>
      <c r="K43" s="1">
        <v>1994</v>
      </c>
      <c r="L43" s="22">
        <f t="shared" si="5"/>
        <v>0</v>
      </c>
      <c r="M43" s="14">
        <f t="shared" si="6"/>
        <v>5.2140515402182324E-5</v>
      </c>
      <c r="N43" s="14">
        <f t="shared" si="7"/>
        <v>4.6763534877014939E-5</v>
      </c>
      <c r="O43" s="5"/>
    </row>
    <row r="44" spans="1:15" x14ac:dyDescent="0.25">
      <c r="A44" s="1">
        <v>1995</v>
      </c>
      <c r="B44" s="78">
        <v>341.07407848000003</v>
      </c>
      <c r="C44" s="19">
        <v>19.32254</v>
      </c>
      <c r="D44" s="14">
        <f t="shared" si="3"/>
        <v>5.4957629901432187E-2</v>
      </c>
      <c r="E44" s="11"/>
      <c r="F44" s="1">
        <v>1995</v>
      </c>
      <c r="G44" s="78">
        <v>341.07407848000003</v>
      </c>
      <c r="H44" s="19">
        <v>19.322023314325595</v>
      </c>
      <c r="I44" s="14">
        <f t="shared" si="4"/>
        <v>5.4956112302303857E-2</v>
      </c>
      <c r="J44" s="5"/>
      <c r="K44" s="1">
        <v>1995</v>
      </c>
      <c r="L44" s="22">
        <f t="shared" si="5"/>
        <v>0</v>
      </c>
      <c r="M44" s="14">
        <f t="shared" si="6"/>
        <v>2.6740049414074813E-5</v>
      </c>
      <c r="N44" s="14">
        <f t="shared" si="7"/>
        <v>2.7613984283012603E-5</v>
      </c>
      <c r="O44" s="5"/>
    </row>
    <row r="45" spans="1:15" x14ac:dyDescent="0.25">
      <c r="A45" s="1">
        <v>1996</v>
      </c>
      <c r="B45" s="78">
        <v>342.92963255000001</v>
      </c>
      <c r="C45" s="19">
        <v>21.11786</v>
      </c>
      <c r="D45" s="14">
        <f t="shared" si="3"/>
        <v>5.6475432011258882E-2</v>
      </c>
      <c r="E45" s="11"/>
      <c r="F45" s="1">
        <v>1996</v>
      </c>
      <c r="G45" s="78">
        <v>342.92963255000001</v>
      </c>
      <c r="H45" s="19">
        <v>21.117672168834783</v>
      </c>
      <c r="I45" s="14">
        <f t="shared" si="4"/>
        <v>5.6474881306362003E-2</v>
      </c>
      <c r="J45" s="5"/>
      <c r="K45" s="1">
        <v>1996</v>
      </c>
      <c r="L45" s="22">
        <f t="shared" si="5"/>
        <v>0</v>
      </c>
      <c r="M45" s="14">
        <f t="shared" si="6"/>
        <v>8.8944223144311925E-6</v>
      </c>
      <c r="N45" s="14">
        <f t="shared" si="7"/>
        <v>9.7512294685790009E-6</v>
      </c>
      <c r="O45" s="5"/>
    </row>
    <row r="46" spans="1:15" x14ac:dyDescent="0.25">
      <c r="A46" s="1">
        <v>1997</v>
      </c>
      <c r="B46" s="78">
        <v>346.66825025000003</v>
      </c>
      <c r="C46" s="19">
        <v>23.335930000000001</v>
      </c>
      <c r="D46" s="14">
        <f t="shared" si="3"/>
        <v>5.7146745104165481E-2</v>
      </c>
      <c r="E46" s="11"/>
      <c r="F46" s="1">
        <v>1997</v>
      </c>
      <c r="G46" s="78">
        <v>346.66825025000003</v>
      </c>
      <c r="H46" s="19">
        <v>23.336044943138656</v>
      </c>
      <c r="I46" s="14">
        <f t="shared" si="4"/>
        <v>5.7147080284120043E-2</v>
      </c>
      <c r="J46" s="5"/>
      <c r="K46" s="1">
        <v>1997</v>
      </c>
      <c r="L46" s="22">
        <f t="shared" si="5"/>
        <v>0</v>
      </c>
      <c r="M46" s="14">
        <f t="shared" si="6"/>
        <v>-4.9255863663938566E-6</v>
      </c>
      <c r="N46" s="14">
        <f t="shared" si="7"/>
        <v>-5.8652501371919735E-6</v>
      </c>
      <c r="O46" s="5"/>
    </row>
    <row r="47" spans="1:15" x14ac:dyDescent="0.25">
      <c r="A47" s="1">
        <v>1998</v>
      </c>
      <c r="B47" s="78">
        <v>352.11904884</v>
      </c>
      <c r="C47" s="19">
        <v>25.924029999999998</v>
      </c>
      <c r="D47" s="14">
        <f t="shared" si="3"/>
        <v>5.9057128523410315E-2</v>
      </c>
      <c r="E47" s="11"/>
      <c r="F47" s="1">
        <v>1998</v>
      </c>
      <c r="G47" s="78">
        <v>352.11904884</v>
      </c>
      <c r="H47" s="19">
        <v>25.924689749487037</v>
      </c>
      <c r="I47" s="14">
        <f t="shared" si="4"/>
        <v>5.9059031638237135E-2</v>
      </c>
      <c r="J47" s="5"/>
      <c r="K47" s="1">
        <v>1998</v>
      </c>
      <c r="L47" s="22">
        <f t="shared" si="5"/>
        <v>0</v>
      </c>
      <c r="M47" s="14">
        <f t="shared" si="6"/>
        <v>-2.544934128831038E-5</v>
      </c>
      <c r="N47" s="14">
        <f t="shared" si="7"/>
        <v>-3.2224980699236177E-5</v>
      </c>
      <c r="O47" s="5"/>
    </row>
    <row r="48" spans="1:15" x14ac:dyDescent="0.25">
      <c r="A48" s="1">
        <v>1999</v>
      </c>
      <c r="B48" s="78">
        <v>357.75185555000002</v>
      </c>
      <c r="C48" s="19">
        <v>26.76952</v>
      </c>
      <c r="D48" s="14">
        <f t="shared" si="3"/>
        <v>6.0027179329353288E-2</v>
      </c>
      <c r="E48" s="11"/>
      <c r="F48" s="1">
        <v>1999</v>
      </c>
      <c r="G48" s="78">
        <v>357.75185555000002</v>
      </c>
      <c r="H48" s="19">
        <v>26.770739989756063</v>
      </c>
      <c r="I48" s="14">
        <f t="shared" si="4"/>
        <v>6.0030644037553774E-2</v>
      </c>
      <c r="J48" s="5"/>
      <c r="K48" s="1">
        <v>1999</v>
      </c>
      <c r="L48" s="22">
        <f t="shared" si="5"/>
        <v>0</v>
      </c>
      <c r="M48" s="14">
        <f t="shared" si="6"/>
        <v>-4.5573837560880615E-5</v>
      </c>
      <c r="N48" s="14">
        <f t="shared" si="7"/>
        <v>-5.7718990617167938E-5</v>
      </c>
      <c r="O48" s="5"/>
    </row>
    <row r="49" spans="1:15" x14ac:dyDescent="0.25">
      <c r="A49" s="1">
        <v>2000</v>
      </c>
      <c r="B49" s="78">
        <v>364.28234504</v>
      </c>
      <c r="C49" s="19">
        <v>28.485240000000001</v>
      </c>
      <c r="D49" s="14">
        <f t="shared" si="3"/>
        <v>6.1368655869715225E-2</v>
      </c>
      <c r="E49" s="11"/>
      <c r="F49" s="1">
        <v>2000</v>
      </c>
      <c r="G49" s="78">
        <v>364.28234504</v>
      </c>
      <c r="H49" s="19">
        <v>28.486022139305941</v>
      </c>
      <c r="I49" s="14">
        <f t="shared" si="4"/>
        <v>6.1370842131767557E-2</v>
      </c>
      <c r="J49" s="5"/>
      <c r="K49" s="1">
        <v>2000</v>
      </c>
      <c r="L49" s="22">
        <f t="shared" si="5"/>
        <v>0</v>
      </c>
      <c r="M49" s="14">
        <f t="shared" si="6"/>
        <v>-2.7457704619661871E-5</v>
      </c>
      <c r="N49" s="14">
        <f t="shared" si="7"/>
        <v>-3.5625060079104044E-5</v>
      </c>
      <c r="O49" s="5"/>
    </row>
    <row r="50" spans="1:15" x14ac:dyDescent="0.25">
      <c r="A50" s="1">
        <v>2001</v>
      </c>
      <c r="B50" s="78">
        <v>371.06847819000001</v>
      </c>
      <c r="C50" s="19">
        <v>29.30921</v>
      </c>
      <c r="D50" s="14">
        <f t="shared" si="3"/>
        <v>6.1828625945423855E-2</v>
      </c>
      <c r="E50" s="11"/>
      <c r="F50" s="1">
        <v>2001</v>
      </c>
      <c r="G50" s="78">
        <v>371.06847819000001</v>
      </c>
      <c r="H50" s="19">
        <v>29.310020211837504</v>
      </c>
      <c r="I50" s="14">
        <f t="shared" si="4"/>
        <v>6.1830850076921129E-2</v>
      </c>
      <c r="J50" s="5"/>
      <c r="K50" s="1">
        <v>2001</v>
      </c>
      <c r="L50" s="22">
        <f t="shared" si="5"/>
        <v>0</v>
      </c>
      <c r="M50" s="14">
        <f t="shared" si="6"/>
        <v>-2.7643591809656967E-5</v>
      </c>
      <c r="N50" s="14">
        <f t="shared" si="7"/>
        <v>-3.5972520224478289E-5</v>
      </c>
      <c r="O50" s="5"/>
    </row>
    <row r="51" spans="1:15" x14ac:dyDescent="0.25">
      <c r="A51" s="1">
        <v>2002</v>
      </c>
      <c r="B51" s="78">
        <v>376.18407559000002</v>
      </c>
      <c r="C51" s="19">
        <v>28.215240000000001</v>
      </c>
      <c r="D51" s="14">
        <f t="shared" si="3"/>
        <v>6.2251697348897864E-2</v>
      </c>
      <c r="E51" s="11"/>
      <c r="F51" s="1">
        <v>2002</v>
      </c>
      <c r="G51" s="78">
        <v>376.18407559000002</v>
      </c>
      <c r="H51" s="19">
        <v>28.215651805689646</v>
      </c>
      <c r="I51" s="14">
        <f t="shared" si="4"/>
        <v>6.2252807132438769E-2</v>
      </c>
      <c r="J51" s="5"/>
      <c r="K51" s="1">
        <v>2002</v>
      </c>
      <c r="L51" s="22">
        <f t="shared" si="5"/>
        <v>0</v>
      </c>
      <c r="M51" s="14">
        <f t="shared" si="6"/>
        <v>-1.4595151047607444E-5</v>
      </c>
      <c r="N51" s="14">
        <f t="shared" si="7"/>
        <v>-1.7827361954244857E-5</v>
      </c>
      <c r="O51" s="5"/>
    </row>
    <row r="52" spans="1:15" x14ac:dyDescent="0.25">
      <c r="A52" s="1">
        <v>2003</v>
      </c>
      <c r="B52" s="78">
        <v>381.73603859000002</v>
      </c>
      <c r="C52" s="19">
        <v>29.0532</v>
      </c>
      <c r="D52" s="14">
        <f t="shared" si="3"/>
        <v>6.2472705584735617E-2</v>
      </c>
      <c r="E52" s="11"/>
      <c r="F52" s="1">
        <v>2003</v>
      </c>
      <c r="G52" s="78">
        <v>381.73603859000002</v>
      </c>
      <c r="H52" s="19">
        <v>29.053354493683418</v>
      </c>
      <c r="I52" s="14">
        <f t="shared" si="4"/>
        <v>6.2473116271134756E-2</v>
      </c>
      <c r="J52" s="5"/>
      <c r="K52" s="1">
        <v>2003</v>
      </c>
      <c r="L52" s="22">
        <f t="shared" si="5"/>
        <v>0</v>
      </c>
      <c r="M52" s="14">
        <f t="shared" si="6"/>
        <v>-5.3176133237616214E-6</v>
      </c>
      <c r="N52" s="14">
        <f t="shared" si="7"/>
        <v>-6.5738532579027881E-6</v>
      </c>
      <c r="O52" s="5"/>
    </row>
    <row r="53" spans="1:15" x14ac:dyDescent="0.25">
      <c r="A53" s="1">
        <v>2004</v>
      </c>
      <c r="B53" s="78">
        <v>388.06139492</v>
      </c>
      <c r="C53" s="19">
        <v>30.466650000000001</v>
      </c>
      <c r="D53" s="14">
        <f t="shared" si="3"/>
        <v>6.3240803145465527E-2</v>
      </c>
      <c r="E53" s="11"/>
      <c r="F53" s="1">
        <v>2004</v>
      </c>
      <c r="G53" s="78">
        <v>388.06139492</v>
      </c>
      <c r="H53" s="19">
        <v>30.466919959964819</v>
      </c>
      <c r="I53" s="14">
        <f t="shared" si="4"/>
        <v>6.3241510335611414E-2</v>
      </c>
      <c r="J53" s="5"/>
      <c r="K53" s="1">
        <v>2004</v>
      </c>
      <c r="L53" s="22">
        <f t="shared" si="5"/>
        <v>0</v>
      </c>
      <c r="M53" s="14">
        <f t="shared" si="6"/>
        <v>-8.8608352023657365E-6</v>
      </c>
      <c r="N53" s="14">
        <f t="shared" si="7"/>
        <v>-1.1182497860772689E-5</v>
      </c>
      <c r="O53" s="5"/>
    </row>
    <row r="54" spans="1:15" x14ac:dyDescent="0.25">
      <c r="A54" s="1">
        <v>2005</v>
      </c>
      <c r="B54" s="78">
        <v>395.04939492</v>
      </c>
      <c r="C54" s="19">
        <v>31.565999999999999</v>
      </c>
      <c r="D54" s="14">
        <f t="shared" si="3"/>
        <v>6.3335338999816831E-2</v>
      </c>
      <c r="E54" s="11"/>
      <c r="F54" s="1">
        <v>2005</v>
      </c>
      <c r="G54" s="78">
        <v>395.04939492</v>
      </c>
      <c r="H54" s="19">
        <v>31.565999999999999</v>
      </c>
      <c r="I54" s="14">
        <f t="shared" si="4"/>
        <v>6.3335338999816831E-2</v>
      </c>
      <c r="J54" s="5"/>
      <c r="K54" s="1">
        <v>2005</v>
      </c>
      <c r="L54" s="22">
        <f t="shared" si="5"/>
        <v>0</v>
      </c>
      <c r="M54" s="14">
        <f t="shared" si="6"/>
        <v>0</v>
      </c>
      <c r="N54" s="14">
        <f t="shared" si="7"/>
        <v>0</v>
      </c>
      <c r="O54" s="5"/>
    </row>
    <row r="55" spans="1:15" x14ac:dyDescent="0.25">
      <c r="A55" s="1">
        <v>2006</v>
      </c>
      <c r="B55" s="78">
        <v>402.30679075</v>
      </c>
      <c r="C55" s="19">
        <v>32.170540000000003</v>
      </c>
      <c r="D55" s="14">
        <f t="shared" si="3"/>
        <v>6.3063364962361396E-2</v>
      </c>
      <c r="E55" s="11"/>
      <c r="F55" s="1">
        <v>2006</v>
      </c>
      <c r="G55" s="78">
        <v>402.30679075</v>
      </c>
      <c r="H55" s="19">
        <v>32.170003495751629</v>
      </c>
      <c r="I55" s="14">
        <f t="shared" si="4"/>
        <v>6.3062006893585001E-2</v>
      </c>
      <c r="J55" s="5"/>
      <c r="K55" s="1">
        <v>2006</v>
      </c>
      <c r="L55" s="22">
        <f t="shared" si="5"/>
        <v>0</v>
      </c>
      <c r="M55" s="14">
        <f t="shared" si="6"/>
        <v>1.6676880412114578E-5</v>
      </c>
      <c r="N55" s="14">
        <f t="shared" si="7"/>
        <v>2.1534987503517513E-5</v>
      </c>
      <c r="O55" s="5"/>
    </row>
    <row r="56" spans="1:15" x14ac:dyDescent="0.25">
      <c r="A56" s="1">
        <v>2007</v>
      </c>
      <c r="B56" s="78">
        <v>412.24841798</v>
      </c>
      <c r="C56" s="19">
        <v>35.604120000000002</v>
      </c>
      <c r="D56" s="14">
        <f t="shared" si="3"/>
        <v>6.3788365893995308E-2</v>
      </c>
      <c r="E56" s="11"/>
      <c r="F56" s="1">
        <v>2007</v>
      </c>
      <c r="G56" s="78">
        <v>412.24841798</v>
      </c>
      <c r="H56" s="19">
        <v>35.604031598759413</v>
      </c>
      <c r="I56" s="14">
        <f t="shared" si="4"/>
        <v>6.378814615810563E-2</v>
      </c>
      <c r="J56" s="5"/>
      <c r="K56" s="1">
        <v>2007</v>
      </c>
      <c r="L56" s="22">
        <f t="shared" si="5"/>
        <v>0</v>
      </c>
      <c r="M56" s="14">
        <f t="shared" si="6"/>
        <v>2.4828935693134503E-6</v>
      </c>
      <c r="N56" s="14">
        <f t="shared" si="7"/>
        <v>3.4447643641386796E-6</v>
      </c>
      <c r="O56" s="5"/>
    </row>
    <row r="57" spans="1:15" x14ac:dyDescent="0.25">
      <c r="A57" s="1">
        <v>2008</v>
      </c>
      <c r="B57" s="78">
        <v>421.29514641999998</v>
      </c>
      <c r="C57" s="19">
        <v>35.376080000000002</v>
      </c>
      <c r="D57" s="14">
        <f t="shared" si="3"/>
        <v>6.386768368696899E-2</v>
      </c>
      <c r="E57" s="11"/>
      <c r="F57" s="1">
        <v>2008</v>
      </c>
      <c r="G57" s="78">
        <v>421.29514641999998</v>
      </c>
      <c r="H57" s="19">
        <v>35.375571140999291</v>
      </c>
      <c r="I57" s="14">
        <f t="shared" si="4"/>
        <v>6.3866449336566378E-2</v>
      </c>
      <c r="J57" s="5"/>
      <c r="K57" s="1">
        <v>2008</v>
      </c>
      <c r="L57" s="22">
        <f t="shared" si="5"/>
        <v>0</v>
      </c>
      <c r="M57" s="14">
        <f t="shared" si="6"/>
        <v>1.4384267581668613E-5</v>
      </c>
      <c r="N57" s="14">
        <f t="shared" si="7"/>
        <v>1.9326681842139279E-5</v>
      </c>
      <c r="O57" s="5"/>
    </row>
    <row r="58" spans="1:15" x14ac:dyDescent="0.25">
      <c r="A58" s="1">
        <v>2009</v>
      </c>
      <c r="B58" s="78">
        <v>425.61493752000001</v>
      </c>
      <c r="C58" s="19">
        <v>30.692540000000001</v>
      </c>
      <c r="D58" s="14">
        <f t="shared" si="3"/>
        <v>6.2599223190927283E-2</v>
      </c>
      <c r="E58" s="11"/>
      <c r="F58" s="1">
        <v>2009</v>
      </c>
      <c r="G58" s="78">
        <v>425.61493752000001</v>
      </c>
      <c r="H58" s="19">
        <v>30.692605071736512</v>
      </c>
      <c r="I58" s="14">
        <f t="shared" si="4"/>
        <v>6.2599377647338819E-2</v>
      </c>
      <c r="J58" s="5"/>
      <c r="K58" s="1">
        <v>2009</v>
      </c>
      <c r="L58" s="22">
        <f t="shared" si="5"/>
        <v>0</v>
      </c>
      <c r="M58" s="14">
        <f t="shared" si="6"/>
        <v>-2.120115719036531E-6</v>
      </c>
      <c r="N58" s="14">
        <f t="shared" si="7"/>
        <v>-2.4673854348748666E-6</v>
      </c>
      <c r="O58" s="5"/>
    </row>
    <row r="59" spans="1:15" x14ac:dyDescent="0.25">
      <c r="A59" s="1">
        <v>2010</v>
      </c>
      <c r="B59" s="78">
        <v>430.06872392999998</v>
      </c>
      <c r="C59" s="19">
        <v>31.268039999999999</v>
      </c>
      <c r="D59" s="14">
        <f t="shared" si="3"/>
        <v>6.3001204201720507E-2</v>
      </c>
      <c r="E59" s="11"/>
      <c r="F59" s="1">
        <v>2010</v>
      </c>
      <c r="G59" s="78">
        <v>430.06872392999998</v>
      </c>
      <c r="H59" s="19">
        <v>31.268457092869145</v>
      </c>
      <c r="I59" s="14">
        <f t="shared" si="4"/>
        <v>6.3002184178766366E-2</v>
      </c>
      <c r="J59" s="5"/>
      <c r="K59" s="1">
        <v>2010</v>
      </c>
      <c r="L59" s="22">
        <f t="shared" si="5"/>
        <v>0</v>
      </c>
      <c r="M59" s="14">
        <f t="shared" si="6"/>
        <v>-1.3339271318119673E-5</v>
      </c>
      <c r="N59" s="14">
        <f t="shared" si="7"/>
        <v>-1.5554893883001324E-5</v>
      </c>
      <c r="O59" s="5"/>
    </row>
    <row r="60" spans="1:15" x14ac:dyDescent="0.25">
      <c r="A60" s="1">
        <v>2011</v>
      </c>
      <c r="B60" s="78">
        <v>436.47790930000002</v>
      </c>
      <c r="C60" s="19">
        <v>33.473190000000002</v>
      </c>
      <c r="D60" s="14">
        <f t="shared" si="3"/>
        <v>6.2929488065737657E-2</v>
      </c>
      <c r="E60" s="11"/>
      <c r="F60" s="1">
        <v>2011</v>
      </c>
      <c r="G60" s="78">
        <v>436.47790930000002</v>
      </c>
      <c r="H60" s="19">
        <v>33.473642762346984</v>
      </c>
      <c r="I60" s="14">
        <f t="shared" si="4"/>
        <v>6.2930540833171761E-2</v>
      </c>
      <c r="J60" s="5"/>
      <c r="K60" s="1">
        <v>2011</v>
      </c>
      <c r="L60" s="22">
        <f t="shared" si="5"/>
        <v>0</v>
      </c>
      <c r="M60" s="14">
        <f t="shared" si="6"/>
        <v>-1.3526118872483231E-5</v>
      </c>
      <c r="N60" s="14">
        <f t="shared" si="7"/>
        <v>-1.6729318264976458E-5</v>
      </c>
      <c r="O60" s="5"/>
    </row>
    <row r="61" spans="1:15" x14ac:dyDescent="0.25">
      <c r="A61" s="1">
        <v>2012</v>
      </c>
      <c r="B61" s="78">
        <v>441.77881332999999</v>
      </c>
      <c r="C61" s="19">
        <v>32.768235400000002</v>
      </c>
      <c r="D61" s="14">
        <f t="shared" si="3"/>
        <v>6.292948803308436E-2</v>
      </c>
      <c r="E61" s="11"/>
      <c r="F61" s="1">
        <v>2012</v>
      </c>
      <c r="G61" s="78">
        <v>442.78506590749072</v>
      </c>
      <c r="H61" s="19">
        <v>32.495831165490713</v>
      </c>
      <c r="I61" s="14">
        <f t="shared" si="4"/>
        <v>6.0000000000000032E-2</v>
      </c>
      <c r="J61" s="5"/>
      <c r="K61" s="1">
        <v>2012</v>
      </c>
      <c r="L61" s="22">
        <f t="shared" si="5"/>
        <v>-2.2777293684726261E-3</v>
      </c>
      <c r="M61" s="14">
        <f t="shared" si="6"/>
        <v>8.3130577885584984E-3</v>
      </c>
      <c r="N61" s="14">
        <f t="shared" si="7"/>
        <v>4.6551912698609393E-2</v>
      </c>
      <c r="O61" s="5"/>
    </row>
    <row r="62" spans="1:15" x14ac:dyDescent="0.25">
      <c r="A62" s="1">
        <v>2013</v>
      </c>
      <c r="B62" s="78">
        <v>446.26546848999999</v>
      </c>
      <c r="C62" s="19">
        <v>32.28756972</v>
      </c>
      <c r="D62" s="14">
        <f t="shared" si="3"/>
        <v>6.2929488063143649E-2</v>
      </c>
      <c r="E62" s="11"/>
      <c r="F62" s="1">
        <v>2013</v>
      </c>
      <c r="G62" s="78">
        <v>447.88227676608983</v>
      </c>
      <c r="H62" s="19">
        <v>31.664314813048584</v>
      </c>
      <c r="I62" s="14">
        <f t="shared" si="4"/>
        <v>6.0000000000000067E-2</v>
      </c>
      <c r="J62" s="5"/>
      <c r="K62" s="1">
        <v>2013</v>
      </c>
      <c r="L62" s="22">
        <f t="shared" si="5"/>
        <v>-3.6229741941731061E-3</v>
      </c>
      <c r="M62" s="14">
        <f t="shared" si="6"/>
        <v>1.9303246182860008E-2</v>
      </c>
      <c r="N62" s="14">
        <f t="shared" si="7"/>
        <v>4.6551913154038754E-2</v>
      </c>
      <c r="O62" s="5"/>
    </row>
    <row r="63" spans="1:15" x14ac:dyDescent="0.25">
      <c r="A63" s="1">
        <v>2014</v>
      </c>
      <c r="B63" s="78">
        <v>450.94593982999999</v>
      </c>
      <c r="C63" s="19">
        <v>32.763728810000003</v>
      </c>
      <c r="D63" s="14">
        <f t="shared" si="3"/>
        <v>6.2929488057912111E-2</v>
      </c>
      <c r="E63" s="11"/>
      <c r="F63" s="1">
        <v>2014</v>
      </c>
      <c r="G63" s="78">
        <v>453.54389653737178</v>
      </c>
      <c r="H63" s="19">
        <v>32.534556377247398</v>
      </c>
      <c r="I63" s="14">
        <f t="shared" si="4"/>
        <v>6.0000000000000137E-2</v>
      </c>
      <c r="J63" s="5"/>
      <c r="K63" s="1">
        <v>2014</v>
      </c>
      <c r="L63" s="22">
        <f t="shared" si="5"/>
        <v>-5.7611267291843996E-3</v>
      </c>
      <c r="M63" s="14">
        <f t="shared" si="6"/>
        <v>6.9946993543255811E-3</v>
      </c>
      <c r="N63" s="14">
        <f t="shared" si="7"/>
        <v>4.6551913074774347E-2</v>
      </c>
      <c r="O63" s="5"/>
    </row>
    <row r="64" spans="1:15" x14ac:dyDescent="0.25">
      <c r="A64" s="1">
        <v>2015</v>
      </c>
      <c r="B64" s="79">
        <v>456.24884110563579</v>
      </c>
      <c r="C64" s="20">
        <v>33.681278907282156</v>
      </c>
      <c r="D64" s="14">
        <f t="shared" si="3"/>
        <v>6.2930775343813014E-2</v>
      </c>
      <c r="E64" s="11"/>
      <c r="F64" s="1">
        <v>2015</v>
      </c>
      <c r="G64" s="80">
        <v>459.8350251166205</v>
      </c>
      <c r="H64" s="44">
        <v>33.503762371491071</v>
      </c>
      <c r="I64" s="14">
        <f t="shared" si="4"/>
        <v>6.0000000000000095E-2</v>
      </c>
      <c r="J64" s="5"/>
      <c r="K64" s="1">
        <v>2015</v>
      </c>
      <c r="L64" s="22">
        <f t="shared" si="5"/>
        <v>-7.8601493042574026E-3</v>
      </c>
      <c r="M64" s="14">
        <f t="shared" si="6"/>
        <v>5.2704808591073011E-3</v>
      </c>
      <c r="N64" s="14">
        <f t="shared" si="7"/>
        <v>4.6571416414322886E-2</v>
      </c>
      <c r="O64" s="5"/>
    </row>
    <row r="65" spans="1:15" x14ac:dyDescent="0.25">
      <c r="A65" s="1">
        <v>2016</v>
      </c>
      <c r="B65" s="78">
        <v>462.03258763934559</v>
      </c>
      <c r="C65" s="19">
        <v>34.495705412207741</v>
      </c>
      <c r="D65" s="14">
        <f t="shared" si="3"/>
        <v>6.2930480675676345E-2</v>
      </c>
      <c r="E65" s="11"/>
      <c r="F65" s="1">
        <v>2016</v>
      </c>
      <c r="G65" s="78">
        <v>466.8349139050369</v>
      </c>
      <c r="H65" s="19">
        <v>34.590593120392072</v>
      </c>
      <c r="I65" s="14">
        <f t="shared" si="4"/>
        <v>6.0001310959247371E-2</v>
      </c>
      <c r="J65" s="5"/>
      <c r="K65" s="1">
        <v>2016</v>
      </c>
      <c r="L65" s="22">
        <f t="shared" si="5"/>
        <v>-1.0393912451560487E-2</v>
      </c>
      <c r="M65" s="14">
        <f t="shared" si="6"/>
        <v>-2.750710763860788E-3</v>
      </c>
      <c r="N65" s="14">
        <f t="shared" si="7"/>
        <v>4.6546120178629843E-2</v>
      </c>
      <c r="O65" s="5"/>
    </row>
    <row r="66" spans="1:15" x14ac:dyDescent="0.25">
      <c r="A66" s="1">
        <v>2017</v>
      </c>
      <c r="B66" s="78">
        <v>467.97107713741241</v>
      </c>
      <c r="C66" s="19">
        <v>35.014212385760047</v>
      </c>
      <c r="D66" s="14">
        <f t="shared" si="3"/>
        <v>6.2930026291542068E-2</v>
      </c>
      <c r="E66" s="11"/>
      <c r="F66" s="1">
        <v>2017</v>
      </c>
      <c r="G66" s="78">
        <v>474.27681820566625</v>
      </c>
      <c r="H66" s="19">
        <v>35.45245553547754</v>
      </c>
      <c r="I66" s="14">
        <f t="shared" si="4"/>
        <v>6.0000977648698474E-2</v>
      </c>
      <c r="J66" s="5"/>
      <c r="K66" s="1">
        <v>2017</v>
      </c>
      <c r="L66" s="22">
        <f t="shared" si="5"/>
        <v>-1.347463844737194E-2</v>
      </c>
      <c r="M66" s="14">
        <f t="shared" si="6"/>
        <v>-1.2516150438835028E-2</v>
      </c>
      <c r="N66" s="14">
        <f t="shared" si="7"/>
        <v>4.6544532323471555E-2</v>
      </c>
      <c r="O66" s="5"/>
    </row>
    <row r="67" spans="1:15" ht="15.75" thickBot="1" x14ac:dyDescent="0.3">
      <c r="A67" s="36">
        <v>2018</v>
      </c>
      <c r="B67" s="52">
        <v>473.81846486319949</v>
      </c>
      <c r="C67" s="52">
        <v>35.296656077943084</v>
      </c>
      <c r="D67" s="76"/>
      <c r="E67" s="77"/>
      <c r="F67" s="36">
        <v>2018</v>
      </c>
      <c r="G67" s="52">
        <v>481.77372851614746</v>
      </c>
      <c r="H67" s="52">
        <v>35.953727301632284</v>
      </c>
      <c r="I67" s="39"/>
      <c r="J67" s="38"/>
      <c r="K67" s="36">
        <v>2018</v>
      </c>
      <c r="L67" s="40">
        <f t="shared" si="5"/>
        <v>-1.6789686858752539E-2</v>
      </c>
      <c r="M67" s="40">
        <f t="shared" si="6"/>
        <v>-1.861567912377414E-2</v>
      </c>
      <c r="N67" s="43"/>
      <c r="O67" s="38"/>
    </row>
    <row r="68" spans="1:15" ht="15.75" thickTop="1" x14ac:dyDescent="0.25">
      <c r="E68" s="10"/>
      <c r="J68" s="10"/>
    </row>
    <row r="69" spans="1:15" x14ac:dyDescent="0.25">
      <c r="A69" t="s">
        <v>110</v>
      </c>
      <c r="D69" s="49" t="s">
        <v>112</v>
      </c>
      <c r="E69" s="10"/>
      <c r="I69" t="s">
        <v>113</v>
      </c>
      <c r="J69" s="10"/>
    </row>
    <row r="70" spans="1:15" x14ac:dyDescent="0.25">
      <c r="E70" s="10"/>
      <c r="J70" s="10"/>
    </row>
    <row r="71" spans="1:15" x14ac:dyDescent="0.25">
      <c r="A71" t="s">
        <v>111</v>
      </c>
    </row>
    <row r="72" spans="1:15" x14ac:dyDescent="0.25">
      <c r="C72" t="s">
        <v>114</v>
      </c>
    </row>
    <row r="74" spans="1:15" x14ac:dyDescent="0.25">
      <c r="C74" t="s">
        <v>115</v>
      </c>
    </row>
    <row r="76" spans="1:15" x14ac:dyDescent="0.25">
      <c r="D76" t="s">
        <v>116</v>
      </c>
    </row>
    <row r="78" spans="1:15" x14ac:dyDescent="0.25">
      <c r="B78"/>
      <c r="D78" t="s">
        <v>118</v>
      </c>
    </row>
    <row r="80" spans="1:15" x14ac:dyDescent="0.25">
      <c r="D80" t="s">
        <v>117</v>
      </c>
    </row>
  </sheetData>
  <mergeCells count="3">
    <mergeCell ref="A1:D1"/>
    <mergeCell ref="F1:I1"/>
    <mergeCell ref="K1:O1"/>
  </mergeCells>
  <pageMargins left="0.7" right="0.7" top="0.75" bottom="0.75" header="0.3" footer="0.3"/>
  <pageSetup paperSize="138" scale="37"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topLeftCell="A64" workbookViewId="0">
      <selection activeCell="D6" sqref="D6"/>
    </sheetView>
  </sheetViews>
  <sheetFormatPr defaultRowHeight="15" x14ac:dyDescent="0.25"/>
  <cols>
    <col min="1" max="1" width="11.7109375" customWidth="1"/>
    <col min="2" max="2" width="12.85546875" style="69" customWidth="1"/>
    <col min="3" max="4" width="11.85546875" style="69" customWidth="1"/>
    <col min="5" max="5" width="14.28515625" style="69" customWidth="1"/>
    <col min="6" max="6" width="10.42578125" style="69" customWidth="1"/>
    <col min="7" max="7" width="11.85546875" style="69" customWidth="1"/>
    <col min="8" max="8" width="15" style="69" customWidth="1"/>
    <col min="10" max="10" width="13.140625" customWidth="1"/>
    <col min="11" max="11" width="11.140625" style="69" customWidth="1"/>
    <col min="12" max="12" width="11.7109375" style="69" customWidth="1"/>
    <col min="13" max="13" width="12.42578125" style="69" customWidth="1"/>
    <col min="14" max="14" width="15.42578125" style="69" customWidth="1"/>
    <col min="15" max="15" width="11.140625" style="69" customWidth="1"/>
    <col min="16" max="16" width="13.5703125" style="69" customWidth="1"/>
    <col min="17" max="17" width="14.7109375" style="69" customWidth="1"/>
    <col min="19" max="19" width="11.5703125" customWidth="1"/>
    <col min="20" max="25" width="13" style="69" customWidth="1"/>
    <col min="26" max="26" width="17.140625" style="69" customWidth="1"/>
  </cols>
  <sheetData>
    <row r="1" spans="1:27" s="3" customFormat="1" ht="22.5" x14ac:dyDescent="0.3">
      <c r="A1" s="102" t="s">
        <v>61</v>
      </c>
      <c r="B1" s="102"/>
      <c r="C1" s="102"/>
      <c r="D1" s="102"/>
      <c r="E1" s="102"/>
      <c r="F1" s="102"/>
      <c r="G1" s="102"/>
      <c r="H1" s="102"/>
      <c r="J1" s="102" t="s">
        <v>62</v>
      </c>
      <c r="K1" s="102"/>
      <c r="L1" s="102"/>
      <c r="M1" s="102"/>
      <c r="N1" s="102"/>
      <c r="O1" s="102"/>
      <c r="P1" s="102"/>
      <c r="Q1" s="102"/>
      <c r="S1" s="102" t="s">
        <v>76</v>
      </c>
      <c r="T1" s="102"/>
      <c r="U1" s="102"/>
      <c r="V1" s="102"/>
      <c r="W1" s="102"/>
      <c r="X1" s="102"/>
      <c r="Y1" s="102"/>
      <c r="Z1" s="102"/>
      <c r="AA1" s="102"/>
    </row>
    <row r="2" spans="1:27" ht="45" x14ac:dyDescent="0.25">
      <c r="A2" t="s">
        <v>1</v>
      </c>
      <c r="B2" s="69" t="s">
        <v>4</v>
      </c>
      <c r="C2" s="69" t="s">
        <v>6</v>
      </c>
      <c r="D2" s="21" t="s">
        <v>122</v>
      </c>
      <c r="E2" s="21" t="s">
        <v>121</v>
      </c>
      <c r="F2" s="21" t="s">
        <v>121</v>
      </c>
      <c r="G2" s="21" t="s">
        <v>12</v>
      </c>
      <c r="H2" s="21" t="s">
        <v>120</v>
      </c>
      <c r="I2" s="5"/>
      <c r="J2" s="3" t="s">
        <v>1</v>
      </c>
      <c r="K2" s="69" t="s">
        <v>4</v>
      </c>
      <c r="L2" s="69" t="s">
        <v>6</v>
      </c>
      <c r="M2" s="21" t="s">
        <v>122</v>
      </c>
      <c r="N2" s="21" t="s">
        <v>121</v>
      </c>
      <c r="O2" s="21" t="s">
        <v>121</v>
      </c>
      <c r="P2" s="21" t="s">
        <v>12</v>
      </c>
      <c r="Q2" s="21" t="s">
        <v>120</v>
      </c>
      <c r="R2" s="5"/>
      <c r="S2" s="3" t="s">
        <v>1</v>
      </c>
      <c r="T2" s="69" t="s">
        <v>4</v>
      </c>
      <c r="U2" s="69" t="s">
        <v>6</v>
      </c>
      <c r="V2" s="21" t="s">
        <v>122</v>
      </c>
      <c r="W2" s="21" t="s">
        <v>121</v>
      </c>
      <c r="X2" s="21" t="s">
        <v>121</v>
      </c>
      <c r="Y2" s="21" t="s">
        <v>12</v>
      </c>
      <c r="Z2" s="21" t="s">
        <v>120</v>
      </c>
      <c r="AA2" s="5"/>
    </row>
    <row r="3" spans="1:27" x14ac:dyDescent="0.25">
      <c r="A3" t="s">
        <v>2</v>
      </c>
      <c r="B3" s="69" t="s">
        <v>5</v>
      </c>
      <c r="C3" s="69" t="s">
        <v>5</v>
      </c>
      <c r="I3" s="5"/>
      <c r="J3" s="3" t="s">
        <v>2</v>
      </c>
      <c r="K3" s="69" t="s">
        <v>5</v>
      </c>
      <c r="L3" s="69" t="s">
        <v>5</v>
      </c>
      <c r="R3" s="5"/>
      <c r="S3" s="3" t="s">
        <v>2</v>
      </c>
      <c r="T3" s="69" t="s">
        <v>5</v>
      </c>
      <c r="U3" s="69" t="s">
        <v>5</v>
      </c>
      <c r="AA3" s="5"/>
    </row>
    <row r="4" spans="1:27" x14ac:dyDescent="0.25">
      <c r="A4" t="s">
        <v>3</v>
      </c>
      <c r="F4" s="69" t="s">
        <v>13</v>
      </c>
      <c r="H4" s="69" t="s">
        <v>13</v>
      </c>
      <c r="I4" s="5"/>
      <c r="J4" s="3" t="s">
        <v>3</v>
      </c>
      <c r="O4" s="69" t="s">
        <v>13</v>
      </c>
      <c r="Q4" s="69" t="s">
        <v>13</v>
      </c>
      <c r="R4" s="5"/>
      <c r="S4" s="3" t="s">
        <v>3</v>
      </c>
      <c r="X4" s="69" t="s">
        <v>13</v>
      </c>
      <c r="Z4" s="69" t="s">
        <v>13</v>
      </c>
      <c r="AA4" s="5"/>
    </row>
    <row r="5" spans="1:27" x14ac:dyDescent="0.25">
      <c r="A5" t="s">
        <v>29</v>
      </c>
      <c r="B5" s="69" t="s">
        <v>119</v>
      </c>
      <c r="C5" s="69" t="s">
        <v>56</v>
      </c>
      <c r="D5" s="69" t="s">
        <v>63</v>
      </c>
      <c r="E5" s="69" t="s">
        <v>123</v>
      </c>
      <c r="F5" s="69" t="s">
        <v>123</v>
      </c>
      <c r="G5" s="69" t="s">
        <v>124</v>
      </c>
      <c r="H5" s="69" t="s">
        <v>125</v>
      </c>
      <c r="I5" s="5"/>
      <c r="J5" s="3" t="s">
        <v>29</v>
      </c>
      <c r="K5" s="69" t="s">
        <v>119</v>
      </c>
      <c r="L5" s="69" t="s">
        <v>56</v>
      </c>
      <c r="M5" s="69" t="s">
        <v>63</v>
      </c>
      <c r="N5" s="69" t="s">
        <v>123</v>
      </c>
      <c r="O5" s="69" t="s">
        <v>123</v>
      </c>
      <c r="P5" s="69" t="s">
        <v>124</v>
      </c>
      <c r="Q5" s="69" t="s">
        <v>125</v>
      </c>
      <c r="R5" s="5"/>
      <c r="S5" s="3" t="s">
        <v>29</v>
      </c>
      <c r="T5" s="69" t="s">
        <v>119</v>
      </c>
      <c r="U5" s="69" t="s">
        <v>56</v>
      </c>
      <c r="V5" s="69" t="s">
        <v>63</v>
      </c>
      <c r="W5" s="69" t="s">
        <v>123</v>
      </c>
      <c r="X5" s="69" t="s">
        <v>123</v>
      </c>
      <c r="Y5" s="69" t="s">
        <v>124</v>
      </c>
      <c r="Z5" s="69" t="s">
        <v>125</v>
      </c>
      <c r="AA5" s="5"/>
    </row>
    <row r="6" spans="1:27" x14ac:dyDescent="0.25">
      <c r="I6" s="5"/>
      <c r="R6" s="5"/>
      <c r="AA6" s="5"/>
    </row>
    <row r="7" spans="1:27" x14ac:dyDescent="0.25">
      <c r="I7" s="5"/>
      <c r="R7" s="5"/>
      <c r="AA7" s="5"/>
    </row>
    <row r="8" spans="1:27" ht="15.75" thickBot="1" x14ac:dyDescent="0.3">
      <c r="A8" s="43" t="s">
        <v>0</v>
      </c>
      <c r="B8" s="39"/>
      <c r="C8" s="39"/>
      <c r="D8" s="39"/>
      <c r="E8" s="39"/>
      <c r="F8" s="39"/>
      <c r="G8" s="39"/>
      <c r="H8" s="39"/>
      <c r="I8" s="38"/>
      <c r="J8" s="43" t="s">
        <v>0</v>
      </c>
      <c r="K8" s="39"/>
      <c r="L8" s="39"/>
      <c r="M8" s="39"/>
      <c r="N8" s="39"/>
      <c r="O8" s="39"/>
      <c r="P8" s="39"/>
      <c r="Q8" s="39"/>
      <c r="R8" s="38"/>
      <c r="S8" s="43" t="s">
        <v>0</v>
      </c>
      <c r="T8" s="39"/>
      <c r="U8" s="39"/>
      <c r="V8" s="39"/>
      <c r="W8" s="39"/>
      <c r="X8" s="39"/>
      <c r="Y8" s="39"/>
      <c r="Z8" s="39"/>
      <c r="AA8" s="5"/>
    </row>
    <row r="9" spans="1:27" ht="15.75" thickTop="1" x14ac:dyDescent="0.25">
      <c r="A9" s="1">
        <v>1960</v>
      </c>
      <c r="B9" s="19">
        <v>35.482613069999999</v>
      </c>
      <c r="C9" s="19">
        <f>Pääoma!B9</f>
        <v>106.4478392</v>
      </c>
      <c r="D9" s="23">
        <f>Työvoimapanos!D8</f>
        <v>4618797.9359293953</v>
      </c>
      <c r="E9" s="16">
        <f t="shared" ref="E9:E40" si="0">B9/(C9^0.35*D9^0.65)</f>
        <v>3.2253278888771806E-4</v>
      </c>
      <c r="F9" s="9">
        <f>LN(E9)</f>
        <v>-8.0393057559269216</v>
      </c>
      <c r="G9" s="19"/>
      <c r="H9" s="19"/>
      <c r="I9" s="5"/>
      <c r="J9" s="1">
        <v>1960</v>
      </c>
      <c r="K9" s="19">
        <v>35.482613069999999</v>
      </c>
      <c r="L9" s="19">
        <f>Pääoma!G9</f>
        <v>106.4478392</v>
      </c>
      <c r="M9" s="23">
        <f>Työvoimapanos!P8</f>
        <v>4618797.9359293953</v>
      </c>
      <c r="N9" s="16">
        <f t="shared" ref="N9:N15" si="1">K9/(L9^0.35*M9^0.65)</f>
        <v>3.2253278888771806E-4</v>
      </c>
      <c r="O9" s="9">
        <f t="shared" ref="O9:O15" si="2">LN(N9)</f>
        <v>-8.0393057559269216</v>
      </c>
      <c r="R9" s="5"/>
      <c r="S9" s="1">
        <v>1960</v>
      </c>
      <c r="T9" s="14">
        <f t="shared" ref="T9:T40" si="3">(B9-K9)/B9</f>
        <v>0</v>
      </c>
      <c r="U9" s="14">
        <f t="shared" ref="U9:U40" si="4">(C9-L9)/C9</f>
        <v>0</v>
      </c>
      <c r="V9" s="14">
        <f t="shared" ref="V9:V40" si="5">(D9-M9)/D9</f>
        <v>0</v>
      </c>
      <c r="W9" s="14">
        <f t="shared" ref="W9:W40" si="6">(E9-N9)/E9</f>
        <v>0</v>
      </c>
      <c r="X9" s="14">
        <f t="shared" ref="X9:X40" si="7">F9-O9</f>
        <v>0</v>
      </c>
      <c r="Y9" s="14"/>
      <c r="Z9" s="14"/>
      <c r="AA9" s="5"/>
    </row>
    <row r="10" spans="1:27" x14ac:dyDescent="0.25">
      <c r="A10" s="1">
        <v>1961</v>
      </c>
      <c r="B10" s="19">
        <v>38.180947330000002</v>
      </c>
      <c r="C10" s="19">
        <f>Pääoma!B10</f>
        <v>112.55750372999999</v>
      </c>
      <c r="D10" s="23">
        <f>Työvoimapanos!D9</f>
        <v>4671674.4437880768</v>
      </c>
      <c r="E10" s="16">
        <f t="shared" si="0"/>
        <v>3.3783797906276929E-4</v>
      </c>
      <c r="F10" s="9">
        <f t="shared" ref="F10:F63" si="8">LN(E10)</f>
        <v>-7.9929441292923959</v>
      </c>
      <c r="G10" s="19"/>
      <c r="H10" s="19"/>
      <c r="I10" s="5"/>
      <c r="J10" s="1">
        <v>1961</v>
      </c>
      <c r="K10" s="19">
        <v>38.180947330000002</v>
      </c>
      <c r="L10" s="19">
        <f>Pääoma!G10</f>
        <v>112.55750372999999</v>
      </c>
      <c r="M10" s="23">
        <f>Työvoimapanos!P9</f>
        <v>4671674.4437880768</v>
      </c>
      <c r="N10" s="16">
        <f t="shared" si="1"/>
        <v>3.3783797906276929E-4</v>
      </c>
      <c r="O10" s="9">
        <f t="shared" si="2"/>
        <v>-7.9929441292923959</v>
      </c>
      <c r="R10" s="5"/>
      <c r="S10" s="1">
        <v>1961</v>
      </c>
      <c r="T10" s="14">
        <f t="shared" si="3"/>
        <v>0</v>
      </c>
      <c r="U10" s="14">
        <f t="shared" si="4"/>
        <v>0</v>
      </c>
      <c r="V10" s="14">
        <f t="shared" si="5"/>
        <v>0</v>
      </c>
      <c r="W10" s="14">
        <f t="shared" si="6"/>
        <v>0</v>
      </c>
      <c r="X10" s="14">
        <f t="shared" si="7"/>
        <v>0</v>
      </c>
      <c r="Y10" s="14"/>
      <c r="Z10" s="14"/>
      <c r="AA10" s="5"/>
    </row>
    <row r="11" spans="1:27" x14ac:dyDescent="0.25">
      <c r="A11" s="1">
        <v>1962</v>
      </c>
      <c r="B11" s="19">
        <v>39.319484109999998</v>
      </c>
      <c r="C11" s="19">
        <f>Pääoma!B11</f>
        <v>118.50717883</v>
      </c>
      <c r="D11" s="23">
        <f>Työvoimapanos!D10</f>
        <v>4677710.5014004642</v>
      </c>
      <c r="E11" s="16">
        <f t="shared" si="0"/>
        <v>3.4140942729000805E-4</v>
      </c>
      <c r="F11" s="9">
        <f t="shared" si="8"/>
        <v>-7.9824281343647723</v>
      </c>
      <c r="G11" s="19"/>
      <c r="H11" s="19"/>
      <c r="I11" s="5"/>
      <c r="J11" s="1">
        <v>1962</v>
      </c>
      <c r="K11" s="19">
        <v>39.319484109999998</v>
      </c>
      <c r="L11" s="19">
        <f>Pääoma!G11</f>
        <v>118.50717883</v>
      </c>
      <c r="M11" s="23">
        <f>Työvoimapanos!P10</f>
        <v>4677710.5014004642</v>
      </c>
      <c r="N11" s="16">
        <f t="shared" si="1"/>
        <v>3.4140942729000805E-4</v>
      </c>
      <c r="O11" s="9">
        <f t="shared" si="2"/>
        <v>-7.9824281343647723</v>
      </c>
      <c r="R11" s="5"/>
      <c r="S11" s="1">
        <v>1962</v>
      </c>
      <c r="T11" s="14">
        <f t="shared" si="3"/>
        <v>0</v>
      </c>
      <c r="U11" s="14">
        <f t="shared" si="4"/>
        <v>0</v>
      </c>
      <c r="V11" s="14">
        <f t="shared" si="5"/>
        <v>0</v>
      </c>
      <c r="W11" s="14">
        <f t="shared" si="6"/>
        <v>0</v>
      </c>
      <c r="X11" s="14">
        <f t="shared" si="7"/>
        <v>0</v>
      </c>
      <c r="Y11" s="14"/>
      <c r="Z11" s="14"/>
      <c r="AA11" s="5"/>
    </row>
    <row r="12" spans="1:27" x14ac:dyDescent="0.25">
      <c r="A12" s="1">
        <v>1963</v>
      </c>
      <c r="B12" s="19">
        <v>40.611168460000002</v>
      </c>
      <c r="C12" s="19">
        <f>Pääoma!B12</f>
        <v>123.87259650999999</v>
      </c>
      <c r="D12" s="23">
        <f>Työvoimapanos!D11</f>
        <v>4657364.53472088</v>
      </c>
      <c r="E12" s="16">
        <f t="shared" si="0"/>
        <v>3.4818735917672641E-4</v>
      </c>
      <c r="F12" s="9">
        <f t="shared" si="8"/>
        <v>-7.962769834629988</v>
      </c>
      <c r="G12" s="19"/>
      <c r="H12" s="19"/>
      <c r="I12" s="5"/>
      <c r="J12" s="1">
        <v>1963</v>
      </c>
      <c r="K12" s="19">
        <v>40.611168460000002</v>
      </c>
      <c r="L12" s="19">
        <f>Pääoma!G12</f>
        <v>123.87259650999999</v>
      </c>
      <c r="M12" s="23">
        <f>Työvoimapanos!P11</f>
        <v>4657364.53472088</v>
      </c>
      <c r="N12" s="16">
        <f t="shared" si="1"/>
        <v>3.4818735917672641E-4</v>
      </c>
      <c r="O12" s="9">
        <f t="shared" si="2"/>
        <v>-7.962769834629988</v>
      </c>
      <c r="R12" s="5"/>
      <c r="S12" s="1">
        <v>1963</v>
      </c>
      <c r="T12" s="14">
        <f t="shared" si="3"/>
        <v>0</v>
      </c>
      <c r="U12" s="14">
        <f t="shared" si="4"/>
        <v>0</v>
      </c>
      <c r="V12" s="14">
        <f t="shared" si="5"/>
        <v>0</v>
      </c>
      <c r="W12" s="14">
        <f t="shared" si="6"/>
        <v>0</v>
      </c>
      <c r="X12" s="14">
        <f t="shared" si="7"/>
        <v>0</v>
      </c>
      <c r="Y12" s="14"/>
      <c r="Z12" s="14"/>
      <c r="AA12" s="5"/>
    </row>
    <row r="13" spans="1:27" x14ac:dyDescent="0.25">
      <c r="A13" s="1">
        <v>1964</v>
      </c>
      <c r="B13" s="19">
        <v>42.738660899999999</v>
      </c>
      <c r="C13" s="19">
        <f>Pääoma!B13</f>
        <v>129.62828719999999</v>
      </c>
      <c r="D13" s="23">
        <f>Työvoimapanos!D12</f>
        <v>4781437.2314903522</v>
      </c>
      <c r="E13" s="16">
        <f t="shared" si="0"/>
        <v>3.5453816156592763E-4</v>
      </c>
      <c r="F13" s="9">
        <f t="shared" si="8"/>
        <v>-7.9446945687987265</v>
      </c>
      <c r="G13" s="19"/>
      <c r="H13" s="19"/>
      <c r="I13" s="5"/>
      <c r="J13" s="1">
        <v>1964</v>
      </c>
      <c r="K13" s="19">
        <v>42.738660899999999</v>
      </c>
      <c r="L13" s="19">
        <f>Pääoma!G13</f>
        <v>129.62828719999999</v>
      </c>
      <c r="M13" s="23">
        <f>Työvoimapanos!P12</f>
        <v>4781437.2314903522</v>
      </c>
      <c r="N13" s="16">
        <f t="shared" si="1"/>
        <v>3.5453816156592763E-4</v>
      </c>
      <c r="O13" s="9">
        <f t="shared" si="2"/>
        <v>-7.9446945687987265</v>
      </c>
      <c r="R13" s="5"/>
      <c r="S13" s="1">
        <v>1964</v>
      </c>
      <c r="T13" s="14">
        <f t="shared" si="3"/>
        <v>0</v>
      </c>
      <c r="U13" s="14">
        <f t="shared" si="4"/>
        <v>0</v>
      </c>
      <c r="V13" s="14">
        <f t="shared" si="5"/>
        <v>0</v>
      </c>
      <c r="W13" s="14">
        <f t="shared" si="6"/>
        <v>0</v>
      </c>
      <c r="X13" s="14">
        <f t="shared" si="7"/>
        <v>0</v>
      </c>
      <c r="Y13" s="14"/>
      <c r="Z13" s="14"/>
      <c r="AA13" s="5"/>
    </row>
    <row r="14" spans="1:27" x14ac:dyDescent="0.25">
      <c r="A14" s="1">
        <v>1965</v>
      </c>
      <c r="B14" s="19">
        <v>45.005035110000001</v>
      </c>
      <c r="C14" s="19">
        <f>Pääoma!B14</f>
        <v>136.29422738</v>
      </c>
      <c r="D14" s="23">
        <f>Työvoimapanos!D13</f>
        <v>4780792.1045577964</v>
      </c>
      <c r="E14" s="16">
        <f t="shared" si="0"/>
        <v>3.6687581642984421E-4</v>
      </c>
      <c r="F14" s="9">
        <f t="shared" si="8"/>
        <v>-7.9104871420219522</v>
      </c>
      <c r="G14" s="19"/>
      <c r="H14" s="81">
        <v>-7.9129682994971171</v>
      </c>
      <c r="I14" s="5"/>
      <c r="J14" s="1">
        <v>1965</v>
      </c>
      <c r="K14" s="19">
        <v>45.005035110000001</v>
      </c>
      <c r="L14" s="19">
        <f>Pääoma!G14</f>
        <v>136.29422738</v>
      </c>
      <c r="M14" s="23">
        <f>Työvoimapanos!P13</f>
        <v>4780792.1045577964</v>
      </c>
      <c r="N14" s="16">
        <f t="shared" si="1"/>
        <v>3.6687581642984421E-4</v>
      </c>
      <c r="O14" s="9">
        <f t="shared" si="2"/>
        <v>-7.9104871420219522</v>
      </c>
      <c r="Q14" s="84">
        <v>-7.9127193927604065</v>
      </c>
      <c r="R14" s="5"/>
      <c r="S14" s="1">
        <v>1965</v>
      </c>
      <c r="T14" s="14">
        <f t="shared" si="3"/>
        <v>0</v>
      </c>
      <c r="U14" s="14">
        <f t="shared" si="4"/>
        <v>0</v>
      </c>
      <c r="V14" s="14">
        <f t="shared" si="5"/>
        <v>0</v>
      </c>
      <c r="W14" s="14">
        <f t="shared" si="6"/>
        <v>0</v>
      </c>
      <c r="X14" s="14">
        <f t="shared" si="7"/>
        <v>0</v>
      </c>
      <c r="Y14" s="14"/>
      <c r="Z14" s="14">
        <f t="shared" ref="Z14:Z45" si="9">H14-Q14</f>
        <v>-2.4890673671063013E-4</v>
      </c>
      <c r="AA14" s="5"/>
    </row>
    <row r="15" spans="1:27" x14ac:dyDescent="0.25">
      <c r="A15" s="1">
        <v>1966</v>
      </c>
      <c r="B15" s="19">
        <v>46.072872259999997</v>
      </c>
      <c r="C15" s="19">
        <f>Pääoma!B15</f>
        <v>143.09110523000001</v>
      </c>
      <c r="D15" s="23">
        <f>Työvoimapanos!D14</f>
        <v>4741579.4194617653</v>
      </c>
      <c r="E15" s="16">
        <f t="shared" si="0"/>
        <v>3.7121959740250241E-4</v>
      </c>
      <c r="F15" s="9">
        <f t="shared" si="8"/>
        <v>-7.8987167637192517</v>
      </c>
      <c r="G15" s="19"/>
      <c r="H15" s="81">
        <v>-7.8749156801818998</v>
      </c>
      <c r="I15" s="5"/>
      <c r="J15" s="1">
        <v>1966</v>
      </c>
      <c r="K15" s="19">
        <v>46.072872259999997</v>
      </c>
      <c r="L15" s="19">
        <f>Pääoma!G15</f>
        <v>143.09110523000001</v>
      </c>
      <c r="M15" s="23">
        <f>Työvoimapanos!P14</f>
        <v>4741579.4194617653</v>
      </c>
      <c r="N15" s="16">
        <f t="shared" si="1"/>
        <v>3.7121959740250241E-4</v>
      </c>
      <c r="O15" s="9">
        <f t="shared" si="2"/>
        <v>-7.8987167637192517</v>
      </c>
      <c r="Q15" s="84">
        <v>-7.8746669854092541</v>
      </c>
      <c r="R15" s="5"/>
      <c r="S15" s="1">
        <v>1966</v>
      </c>
      <c r="T15" s="14">
        <f t="shared" si="3"/>
        <v>0</v>
      </c>
      <c r="U15" s="14">
        <f t="shared" si="4"/>
        <v>0</v>
      </c>
      <c r="V15" s="14">
        <f t="shared" si="5"/>
        <v>0</v>
      </c>
      <c r="W15" s="14">
        <f t="shared" si="6"/>
        <v>0</v>
      </c>
      <c r="X15" s="14">
        <f t="shared" si="7"/>
        <v>0</v>
      </c>
      <c r="Y15" s="14"/>
      <c r="Z15" s="14">
        <f t="shared" si="9"/>
        <v>-2.4869477264566342E-4</v>
      </c>
      <c r="AA15" s="5"/>
    </row>
    <row r="16" spans="1:27" x14ac:dyDescent="0.25">
      <c r="A16" s="1">
        <v>1967</v>
      </c>
      <c r="B16" s="19">
        <v>47.072107690000003</v>
      </c>
      <c r="C16" s="19">
        <f>Pääoma!B16</f>
        <v>149.42957109</v>
      </c>
      <c r="D16" s="23">
        <f>Työvoimapanos!D15</f>
        <v>4602501.8324616775</v>
      </c>
      <c r="E16" s="16">
        <f t="shared" si="0"/>
        <v>3.8085948129380439E-4</v>
      </c>
      <c r="F16" s="9">
        <f t="shared" si="8"/>
        <v>-7.8730800663685638</v>
      </c>
      <c r="G16" s="19"/>
      <c r="H16" s="81">
        <v>-7.8367393585702994</v>
      </c>
      <c r="I16" s="5"/>
      <c r="J16" s="1">
        <v>1967</v>
      </c>
      <c r="K16" s="19">
        <v>47.072107690000003</v>
      </c>
      <c r="L16" s="19">
        <f>Pääoma!G16</f>
        <v>149.42957109</v>
      </c>
      <c r="M16" s="23">
        <f>Työvoimapanos!P15</f>
        <v>4602501.8324616775</v>
      </c>
      <c r="N16" s="16">
        <f>K16/(L16^0.35*M16^0.65)</f>
        <v>3.8085948129380439E-4</v>
      </c>
      <c r="O16" s="9">
        <f>LN(N16)</f>
        <v>-7.8730800663685638</v>
      </c>
      <c r="Q16" s="84">
        <v>-7.8364908816516037</v>
      </c>
      <c r="R16" s="5"/>
      <c r="S16" s="1">
        <v>1967</v>
      </c>
      <c r="T16" s="14">
        <f t="shared" si="3"/>
        <v>0</v>
      </c>
      <c r="U16" s="14">
        <f t="shared" si="4"/>
        <v>0</v>
      </c>
      <c r="V16" s="14">
        <f t="shared" si="5"/>
        <v>0</v>
      </c>
      <c r="W16" s="14">
        <f t="shared" si="6"/>
        <v>0</v>
      </c>
      <c r="X16" s="14">
        <f t="shared" si="7"/>
        <v>0</v>
      </c>
      <c r="Y16" s="14"/>
      <c r="Z16" s="14">
        <f t="shared" si="9"/>
        <v>-2.4847691869567257E-4</v>
      </c>
      <c r="AA16" s="5"/>
    </row>
    <row r="17" spans="1:27" x14ac:dyDescent="0.25">
      <c r="A17" s="1">
        <v>1968</v>
      </c>
      <c r="B17" s="19">
        <v>48.156308549999999</v>
      </c>
      <c r="C17" s="19">
        <f>Pääoma!B17</f>
        <v>154.81295863</v>
      </c>
      <c r="D17" s="23">
        <f>Työvoimapanos!D16</f>
        <v>4484597.748161952</v>
      </c>
      <c r="E17" s="16">
        <f t="shared" si="0"/>
        <v>3.913815585170198E-4</v>
      </c>
      <c r="F17" s="9">
        <f t="shared" si="8"/>
        <v>-7.8458276208291888</v>
      </c>
      <c r="G17" s="19"/>
      <c r="H17" s="81">
        <v>-7.7984547524796488</v>
      </c>
      <c r="I17" s="5"/>
      <c r="J17" s="1">
        <v>1968</v>
      </c>
      <c r="K17" s="19">
        <v>48.156308549999999</v>
      </c>
      <c r="L17" s="19">
        <f>Pääoma!G17</f>
        <v>154.81295863</v>
      </c>
      <c r="M17" s="23">
        <f>Työvoimapanos!P16</f>
        <v>4484597.748161952</v>
      </c>
      <c r="N17" s="16">
        <f t="shared" ref="N17:N64" si="10">K17/(L17^0.35*M17^0.65)</f>
        <v>3.913815585170198E-4</v>
      </c>
      <c r="O17" s="9">
        <f t="shared" ref="O17:O64" si="11">LN(N17)</f>
        <v>-7.8458276208291888</v>
      </c>
      <c r="Q17" s="84">
        <v>-7.7982065089649062</v>
      </c>
      <c r="R17" s="5"/>
      <c r="S17" s="1">
        <v>1968</v>
      </c>
      <c r="T17" s="14">
        <f t="shared" si="3"/>
        <v>0</v>
      </c>
      <c r="U17" s="14">
        <f t="shared" si="4"/>
        <v>0</v>
      </c>
      <c r="V17" s="14">
        <f t="shared" si="5"/>
        <v>0</v>
      </c>
      <c r="W17" s="14">
        <f t="shared" si="6"/>
        <v>0</v>
      </c>
      <c r="X17" s="14">
        <f t="shared" si="7"/>
        <v>0</v>
      </c>
      <c r="Y17" s="14"/>
      <c r="Z17" s="14">
        <f t="shared" si="9"/>
        <v>-2.4824351474261874E-4</v>
      </c>
      <c r="AA17" s="5"/>
    </row>
    <row r="18" spans="1:27" x14ac:dyDescent="0.25">
      <c r="A18" s="1">
        <v>1969</v>
      </c>
      <c r="B18" s="19">
        <v>52.776120310000003</v>
      </c>
      <c r="C18" s="19">
        <f>Pääoma!B18</f>
        <v>161.40554090000001</v>
      </c>
      <c r="D18" s="23">
        <f>Työvoimapanos!D17</f>
        <v>4486888.7737847269</v>
      </c>
      <c r="E18" s="16">
        <f t="shared" si="0"/>
        <v>4.2257282006592789E-4</v>
      </c>
      <c r="F18" s="9">
        <f t="shared" si="8"/>
        <v>-7.7691487708328664</v>
      </c>
      <c r="G18" s="19"/>
      <c r="H18" s="81">
        <v>-7.7603417960836358</v>
      </c>
      <c r="I18" s="5"/>
      <c r="J18" s="1">
        <v>1969</v>
      </c>
      <c r="K18" s="19">
        <v>52.776120310000003</v>
      </c>
      <c r="L18" s="19">
        <f>Pääoma!G18</f>
        <v>161.40554090000001</v>
      </c>
      <c r="M18" s="23">
        <f>Työvoimapanos!P17</f>
        <v>4486888.7737847269</v>
      </c>
      <c r="N18" s="16">
        <f t="shared" si="10"/>
        <v>4.2257282006592789E-4</v>
      </c>
      <c r="O18" s="9">
        <f t="shared" si="11"/>
        <v>-7.7691487708328664</v>
      </c>
      <c r="Q18" s="84">
        <v>-7.7600938127746701</v>
      </c>
      <c r="R18" s="5"/>
      <c r="S18" s="1">
        <v>1969</v>
      </c>
      <c r="T18" s="14">
        <f t="shared" si="3"/>
        <v>0</v>
      </c>
      <c r="U18" s="14">
        <f t="shared" si="4"/>
        <v>0</v>
      </c>
      <c r="V18" s="14">
        <f t="shared" si="5"/>
        <v>0</v>
      </c>
      <c r="W18" s="14">
        <f t="shared" si="6"/>
        <v>0</v>
      </c>
      <c r="X18" s="14">
        <f t="shared" si="7"/>
        <v>0</v>
      </c>
      <c r="Y18" s="14"/>
      <c r="Z18" s="14">
        <f t="shared" si="9"/>
        <v>-2.4798330896569354E-4</v>
      </c>
      <c r="AA18" s="5"/>
    </row>
    <row r="19" spans="1:27" x14ac:dyDescent="0.25">
      <c r="A19" s="1">
        <v>1970</v>
      </c>
      <c r="B19" s="19">
        <v>56.718726109999999</v>
      </c>
      <c r="C19" s="19">
        <f>Pääoma!B19</f>
        <v>169.26358887999999</v>
      </c>
      <c r="D19" s="23">
        <f>Työvoimapanos!D18</f>
        <v>4513897.6881156219</v>
      </c>
      <c r="E19" s="16">
        <f t="shared" si="0"/>
        <v>4.4490840995820312E-4</v>
      </c>
      <c r="F19" s="9">
        <f t="shared" si="8"/>
        <v>-7.7176421173005867</v>
      </c>
      <c r="G19" s="19"/>
      <c r="H19" s="81">
        <v>-7.7230552615177981</v>
      </c>
      <c r="I19" s="5"/>
      <c r="J19" s="1">
        <v>1970</v>
      </c>
      <c r="K19" s="19">
        <v>56.718726109999999</v>
      </c>
      <c r="L19" s="19">
        <f>Pääoma!G19</f>
        <v>169.26358887999999</v>
      </c>
      <c r="M19" s="23">
        <f>Työvoimapanos!P18</f>
        <v>4513897.6881156219</v>
      </c>
      <c r="N19" s="16">
        <f t="shared" si="10"/>
        <v>4.4490840995820312E-4</v>
      </c>
      <c r="O19" s="9">
        <f t="shared" si="11"/>
        <v>-7.7176421173005867</v>
      </c>
      <c r="Q19" s="84">
        <v>-7.7228075757259207</v>
      </c>
      <c r="R19" s="5"/>
      <c r="S19" s="1">
        <v>1970</v>
      </c>
      <c r="T19" s="14">
        <f t="shared" si="3"/>
        <v>0</v>
      </c>
      <c r="U19" s="14">
        <f t="shared" si="4"/>
        <v>0</v>
      </c>
      <c r="V19" s="14">
        <f t="shared" si="5"/>
        <v>0</v>
      </c>
      <c r="W19" s="14">
        <f t="shared" si="6"/>
        <v>0</v>
      </c>
      <c r="X19" s="14">
        <f t="shared" si="7"/>
        <v>0</v>
      </c>
      <c r="Y19" s="14"/>
      <c r="Z19" s="14">
        <f t="shared" si="9"/>
        <v>-2.4768579187739448E-4</v>
      </c>
      <c r="AA19" s="5"/>
    </row>
    <row r="20" spans="1:27" x14ac:dyDescent="0.25">
      <c r="A20" s="1">
        <v>1971</v>
      </c>
      <c r="B20" s="19">
        <v>58.055549759999998</v>
      </c>
      <c r="C20" s="19">
        <f>Pääoma!B20</f>
        <v>177.29163647999999</v>
      </c>
      <c r="D20" s="23">
        <f>Työvoimapanos!D19</f>
        <v>4404900.1586562349</v>
      </c>
      <c r="E20" s="16">
        <f t="shared" si="0"/>
        <v>4.5524418801033006E-4</v>
      </c>
      <c r="F20" s="9">
        <f t="shared" si="8"/>
        <v>-7.6946766060271115</v>
      </c>
      <c r="G20" s="19"/>
      <c r="H20" s="81">
        <v>-7.6872390999435298</v>
      </c>
      <c r="I20" s="5"/>
      <c r="J20" s="1">
        <v>1971</v>
      </c>
      <c r="K20" s="19">
        <v>58.055549759999998</v>
      </c>
      <c r="L20" s="19">
        <f>Pääoma!G20</f>
        <v>177.29163647999999</v>
      </c>
      <c r="M20" s="23">
        <f>Työvoimapanos!P19</f>
        <v>4404900.1586562349</v>
      </c>
      <c r="N20" s="16">
        <f t="shared" si="10"/>
        <v>4.5524418801033006E-4</v>
      </c>
      <c r="O20" s="9">
        <f t="shared" si="11"/>
        <v>-7.6946766060271115</v>
      </c>
      <c r="Q20" s="84">
        <v>-7.6869917561451375</v>
      </c>
      <c r="R20" s="5"/>
      <c r="S20" s="1">
        <v>1971</v>
      </c>
      <c r="T20" s="14">
        <f t="shared" si="3"/>
        <v>0</v>
      </c>
      <c r="U20" s="14">
        <f t="shared" si="4"/>
        <v>0</v>
      </c>
      <c r="V20" s="14">
        <f t="shared" si="5"/>
        <v>0</v>
      </c>
      <c r="W20" s="14">
        <f t="shared" si="6"/>
        <v>0</v>
      </c>
      <c r="X20" s="14">
        <f t="shared" si="7"/>
        <v>0</v>
      </c>
      <c r="Y20" s="14"/>
      <c r="Z20" s="14">
        <f t="shared" si="9"/>
        <v>-2.4734379839230769E-4</v>
      </c>
      <c r="AA20" s="5"/>
    </row>
    <row r="21" spans="1:27" x14ac:dyDescent="0.25">
      <c r="A21" s="1">
        <v>1972</v>
      </c>
      <c r="B21" s="19">
        <v>62.546424739999999</v>
      </c>
      <c r="C21" s="19">
        <f>Pääoma!B21</f>
        <v>185.93225684000001</v>
      </c>
      <c r="D21" s="23">
        <f>Työvoimapanos!D20</f>
        <v>4408900.0679857358</v>
      </c>
      <c r="E21" s="16">
        <f t="shared" si="0"/>
        <v>4.8207395062392915E-4</v>
      </c>
      <c r="F21" s="9">
        <f t="shared" si="8"/>
        <v>-7.6374130311510404</v>
      </c>
      <c r="G21" s="19"/>
      <c r="H21" s="81">
        <v>-7.6533842403584122</v>
      </c>
      <c r="I21" s="5"/>
      <c r="J21" s="1">
        <v>1972</v>
      </c>
      <c r="K21" s="19">
        <v>62.546424739999999</v>
      </c>
      <c r="L21" s="19">
        <f>Pääoma!G21</f>
        <v>185.93225684000001</v>
      </c>
      <c r="M21" s="23">
        <f>Työvoimapanos!P20</f>
        <v>4408900.0679857358</v>
      </c>
      <c r="N21" s="16">
        <f t="shared" si="10"/>
        <v>4.8207395062392915E-4</v>
      </c>
      <c r="O21" s="9">
        <f t="shared" si="11"/>
        <v>-7.6374130311510404</v>
      </c>
      <c r="Q21" s="84">
        <v>-7.6531372838754228</v>
      </c>
      <c r="R21" s="5"/>
      <c r="S21" s="1">
        <v>1972</v>
      </c>
      <c r="T21" s="14">
        <f t="shared" si="3"/>
        <v>0</v>
      </c>
      <c r="U21" s="14">
        <f t="shared" si="4"/>
        <v>0</v>
      </c>
      <c r="V21" s="14">
        <f t="shared" si="5"/>
        <v>0</v>
      </c>
      <c r="W21" s="14">
        <f t="shared" si="6"/>
        <v>0</v>
      </c>
      <c r="X21" s="14">
        <f t="shared" si="7"/>
        <v>0</v>
      </c>
      <c r="Y21" s="14"/>
      <c r="Z21" s="14">
        <f t="shared" si="9"/>
        <v>-2.4695648298944661E-4</v>
      </c>
      <c r="AA21" s="5"/>
    </row>
    <row r="22" spans="1:27" x14ac:dyDescent="0.25">
      <c r="A22" s="1">
        <v>1973</v>
      </c>
      <c r="B22" s="19">
        <v>66.914554300000006</v>
      </c>
      <c r="C22" s="19">
        <f>Pääoma!B22</f>
        <v>195.45880726999999</v>
      </c>
      <c r="D22" s="23">
        <f>Työvoimapanos!D21</f>
        <v>4453899.0480598602</v>
      </c>
      <c r="E22" s="16">
        <f t="shared" si="0"/>
        <v>5.0346584582483262E-4</v>
      </c>
      <c r="F22" s="9">
        <f t="shared" si="8"/>
        <v>-7.5939946816221786</v>
      </c>
      <c r="G22" s="19"/>
      <c r="H22" s="81">
        <v>-7.621957096099222</v>
      </c>
      <c r="I22" s="5"/>
      <c r="J22" s="1">
        <v>1973</v>
      </c>
      <c r="K22" s="19">
        <v>66.914554300000006</v>
      </c>
      <c r="L22" s="19">
        <f>Pääoma!G22</f>
        <v>195.45880726999999</v>
      </c>
      <c r="M22" s="23">
        <f>Työvoimapanos!P21</f>
        <v>4453899.0480598602</v>
      </c>
      <c r="N22" s="16">
        <f t="shared" si="10"/>
        <v>5.0346584582483262E-4</v>
      </c>
      <c r="O22" s="9">
        <f t="shared" si="11"/>
        <v>-7.5939946816221786</v>
      </c>
      <c r="Q22" s="84">
        <v>-7.6217105633595734</v>
      </c>
      <c r="R22" s="5"/>
      <c r="S22" s="1">
        <v>1973</v>
      </c>
      <c r="T22" s="14">
        <f t="shared" si="3"/>
        <v>0</v>
      </c>
      <c r="U22" s="14">
        <f t="shared" si="4"/>
        <v>0</v>
      </c>
      <c r="V22" s="14">
        <f t="shared" si="5"/>
        <v>0</v>
      </c>
      <c r="W22" s="14">
        <f t="shared" si="6"/>
        <v>0</v>
      </c>
      <c r="X22" s="14">
        <f t="shared" si="7"/>
        <v>0</v>
      </c>
      <c r="Y22" s="14"/>
      <c r="Z22" s="14">
        <f t="shared" si="9"/>
        <v>-2.4653273964858613E-4</v>
      </c>
      <c r="AA22" s="5"/>
    </row>
    <row r="23" spans="1:27" x14ac:dyDescent="0.25">
      <c r="A23" s="1">
        <v>1974</v>
      </c>
      <c r="B23" s="19">
        <v>69.080273309999995</v>
      </c>
      <c r="C23" s="19">
        <f>Pääoma!B23</f>
        <v>205.21753602999999</v>
      </c>
      <c r="D23" s="23">
        <f>Työvoimapanos!D22</f>
        <v>4454899.0253871996</v>
      </c>
      <c r="E23" s="16">
        <f t="shared" si="0"/>
        <v>5.1089819806133553E-4</v>
      </c>
      <c r="F23" s="9">
        <f t="shared" si="8"/>
        <v>-7.5793402086227113</v>
      </c>
      <c r="G23" s="19"/>
      <c r="H23" s="81">
        <v>-7.5931654776890243</v>
      </c>
      <c r="I23" s="5"/>
      <c r="J23" s="1">
        <v>1974</v>
      </c>
      <c r="K23" s="19">
        <v>69.080273309999995</v>
      </c>
      <c r="L23" s="19">
        <f>Pääoma!G23</f>
        <v>205.21753602999999</v>
      </c>
      <c r="M23" s="23">
        <f>Työvoimapanos!P22</f>
        <v>4454899.0253871996</v>
      </c>
      <c r="N23" s="16">
        <f t="shared" si="10"/>
        <v>5.1089819806133553E-4</v>
      </c>
      <c r="O23" s="9">
        <f t="shared" si="11"/>
        <v>-7.5793402086227113</v>
      </c>
      <c r="Q23" s="84">
        <v>-7.5929193826140144</v>
      </c>
      <c r="R23" s="5"/>
      <c r="S23" s="1">
        <v>1974</v>
      </c>
      <c r="T23" s="14">
        <f t="shared" si="3"/>
        <v>0</v>
      </c>
      <c r="U23" s="14">
        <f t="shared" si="4"/>
        <v>0</v>
      </c>
      <c r="V23" s="14">
        <f t="shared" si="5"/>
        <v>0</v>
      </c>
      <c r="W23" s="14">
        <f t="shared" si="6"/>
        <v>0</v>
      </c>
      <c r="X23" s="14">
        <f t="shared" si="7"/>
        <v>0</v>
      </c>
      <c r="Y23" s="14"/>
      <c r="Z23" s="14">
        <f t="shared" si="9"/>
        <v>-2.4609507500983341E-4</v>
      </c>
      <c r="AA23" s="5"/>
    </row>
    <row r="24" spans="1:27" x14ac:dyDescent="0.25">
      <c r="A24" s="1">
        <v>1975</v>
      </c>
      <c r="B24" s="19">
        <v>71.368290000000002</v>
      </c>
      <c r="C24" s="19">
        <f>Pääoma!B24</f>
        <v>215.84246528</v>
      </c>
      <c r="D24" s="23">
        <f>Työvoimapanos!D23</f>
        <v>4411899.999993369</v>
      </c>
      <c r="E24" s="16">
        <f t="shared" si="0"/>
        <v>5.218560221398259E-4</v>
      </c>
      <c r="F24" s="9">
        <f t="shared" si="8"/>
        <v>-7.5581188277823781</v>
      </c>
      <c r="G24" s="19"/>
      <c r="H24" s="81">
        <v>-7.5668386807844703</v>
      </c>
      <c r="I24" s="5"/>
      <c r="J24" s="1">
        <v>1975</v>
      </c>
      <c r="K24" s="19">
        <v>71.368008423020356</v>
      </c>
      <c r="L24" s="19">
        <f>Pääoma!G24</f>
        <v>215.84246528</v>
      </c>
      <c r="M24" s="23">
        <f>Työvoimapanos!P23</f>
        <v>4411899.999993369</v>
      </c>
      <c r="N24" s="16">
        <f t="shared" si="10"/>
        <v>5.2185396320521325E-4</v>
      </c>
      <c r="O24" s="9">
        <f t="shared" si="11"/>
        <v>-7.5581227731975638</v>
      </c>
      <c r="Q24" s="84">
        <v>-7.566592996938672</v>
      </c>
      <c r="R24" s="5"/>
      <c r="S24" s="1">
        <v>1975</v>
      </c>
      <c r="T24" s="14">
        <f t="shared" si="3"/>
        <v>3.9454074021612741E-6</v>
      </c>
      <c r="U24" s="14">
        <f t="shared" si="4"/>
        <v>0</v>
      </c>
      <c r="V24" s="14">
        <f t="shared" si="5"/>
        <v>0</v>
      </c>
      <c r="W24" s="14">
        <f t="shared" si="6"/>
        <v>3.9454074022264465E-6</v>
      </c>
      <c r="X24" s="14">
        <f t="shared" si="7"/>
        <v>3.9454151856688213E-6</v>
      </c>
      <c r="Y24" s="14"/>
      <c r="Z24" s="14">
        <f t="shared" si="9"/>
        <v>-2.456838457982613E-4</v>
      </c>
      <c r="AA24" s="5"/>
    </row>
    <row r="25" spans="1:27" x14ac:dyDescent="0.25">
      <c r="A25" s="1">
        <v>1976</v>
      </c>
      <c r="B25" s="19">
        <v>71.614069999999998</v>
      </c>
      <c r="C25" s="19">
        <f>Pääoma!B25</f>
        <v>224.45356906000001</v>
      </c>
      <c r="D25" s="23">
        <f>Työvoimapanos!D24</f>
        <v>4364699.9999905499</v>
      </c>
      <c r="E25" s="16">
        <f t="shared" si="0"/>
        <v>5.2015612510782462E-4</v>
      </c>
      <c r="F25" s="9">
        <f t="shared" si="8"/>
        <v>-7.561381550860018</v>
      </c>
      <c r="G25" s="19"/>
      <c r="H25" s="81">
        <v>-7.5425688576299104</v>
      </c>
      <c r="I25" s="5"/>
      <c r="J25" s="1">
        <v>1976</v>
      </c>
      <c r="K25" s="19">
        <v>71.61358924543724</v>
      </c>
      <c r="L25" s="19">
        <f>Pääoma!G25</f>
        <v>224.45356906000001</v>
      </c>
      <c r="M25" s="23">
        <f>Työvoimapanos!P24</f>
        <v>4364699.9999905499</v>
      </c>
      <c r="N25" s="16">
        <f t="shared" si="10"/>
        <v>5.2015263323212902E-4</v>
      </c>
      <c r="O25" s="9">
        <f t="shared" si="11"/>
        <v>-7.5613882640125647</v>
      </c>
      <c r="Q25" s="84">
        <v>-7.5423234959944345</v>
      </c>
      <c r="R25" s="5"/>
      <c r="S25" s="1">
        <v>1976</v>
      </c>
      <c r="T25" s="14">
        <f t="shared" si="3"/>
        <v>6.7131300142351092E-6</v>
      </c>
      <c r="U25" s="14">
        <f t="shared" si="4"/>
        <v>0</v>
      </c>
      <c r="V25" s="14">
        <f t="shared" si="5"/>
        <v>0</v>
      </c>
      <c r="W25" s="14">
        <f t="shared" si="6"/>
        <v>6.713130014338343E-6</v>
      </c>
      <c r="X25" s="14">
        <f t="shared" si="7"/>
        <v>6.7131525467445385E-6</v>
      </c>
      <c r="Y25" s="14"/>
      <c r="Z25" s="14">
        <f t="shared" si="9"/>
        <v>-2.4536163547583811E-4</v>
      </c>
      <c r="AA25" s="5"/>
    </row>
    <row r="26" spans="1:27" x14ac:dyDescent="0.25">
      <c r="A26" s="1">
        <v>1977</v>
      </c>
      <c r="B26" s="19">
        <v>71.785589999999999</v>
      </c>
      <c r="C26" s="19">
        <f>Pääoma!B26</f>
        <v>232.02505733999999</v>
      </c>
      <c r="D26" s="23">
        <f>Työvoimapanos!D25</f>
        <v>4266700.0000009378</v>
      </c>
      <c r="E26" s="16">
        <f t="shared" si="0"/>
        <v>5.2304637077509671E-4</v>
      </c>
      <c r="F26" s="9">
        <f t="shared" si="8"/>
        <v>-7.5558404347797889</v>
      </c>
      <c r="G26" s="19"/>
      <c r="H26" s="81">
        <v>-7.5197620712180351</v>
      </c>
      <c r="I26" s="5"/>
      <c r="J26" s="1">
        <v>1977</v>
      </c>
      <c r="K26" s="19">
        <v>71.7851538215169</v>
      </c>
      <c r="L26" s="19">
        <f>Pääoma!G26</f>
        <v>232.02505733999999</v>
      </c>
      <c r="M26" s="23">
        <f>Työvoimapanos!P25</f>
        <v>4266700.0000009378</v>
      </c>
      <c r="N26" s="16">
        <f t="shared" si="10"/>
        <v>5.2304319267803569E-4</v>
      </c>
      <c r="O26" s="9">
        <f t="shared" si="11"/>
        <v>-7.5558465109269415</v>
      </c>
      <c r="Q26" s="84">
        <v>-7.5195168933056502</v>
      </c>
      <c r="R26" s="5"/>
      <c r="S26" s="1">
        <v>1977</v>
      </c>
      <c r="T26" s="14">
        <f t="shared" si="3"/>
        <v>6.0761286923889605E-6</v>
      </c>
      <c r="U26" s="14">
        <f t="shared" si="4"/>
        <v>0</v>
      </c>
      <c r="V26" s="14">
        <f t="shared" si="5"/>
        <v>0</v>
      </c>
      <c r="W26" s="14">
        <f t="shared" si="6"/>
        <v>6.0761286925822738E-6</v>
      </c>
      <c r="X26" s="14">
        <f t="shared" si="7"/>
        <v>6.0761471525339061E-6</v>
      </c>
      <c r="Y26" s="14"/>
      <c r="Z26" s="14">
        <f t="shared" si="9"/>
        <v>-2.4517791238487519E-4</v>
      </c>
      <c r="AA26" s="5"/>
    </row>
    <row r="27" spans="1:27" x14ac:dyDescent="0.25">
      <c r="A27" s="1">
        <v>1978</v>
      </c>
      <c r="B27" s="19">
        <v>73.881519999999995</v>
      </c>
      <c r="C27" s="19">
        <f>Pääoma!B27</f>
        <v>237.74252521</v>
      </c>
      <c r="D27" s="23">
        <f>Työvoimapanos!D26</f>
        <v>4238999.9999989802</v>
      </c>
      <c r="E27" s="16">
        <f t="shared" si="0"/>
        <v>5.3601531200745864E-4</v>
      </c>
      <c r="F27" s="9">
        <f t="shared" si="8"/>
        <v>-7.531347830123412</v>
      </c>
      <c r="G27" s="19"/>
      <c r="H27" s="81">
        <v>-7.4979136207521941</v>
      </c>
      <c r="I27" s="5"/>
      <c r="J27" s="1">
        <v>1978</v>
      </c>
      <c r="K27" s="19">
        <v>73.881140802364328</v>
      </c>
      <c r="L27" s="19">
        <f>Pääoma!G27</f>
        <v>237.74252521</v>
      </c>
      <c r="M27" s="23">
        <f>Työvoimapanos!P26</f>
        <v>4238999.9999989802</v>
      </c>
      <c r="N27" s="16">
        <f t="shared" si="10"/>
        <v>5.3601256090354257E-4</v>
      </c>
      <c r="O27" s="9">
        <f t="shared" si="11"/>
        <v>-7.5313529626465217</v>
      </c>
      <c r="Q27" s="84">
        <v>-7.4976684761777275</v>
      </c>
      <c r="R27" s="5"/>
      <c r="S27" s="1">
        <v>1978</v>
      </c>
      <c r="T27" s="14">
        <f t="shared" si="3"/>
        <v>5.1325099384342423E-6</v>
      </c>
      <c r="U27" s="14">
        <f t="shared" si="4"/>
        <v>0</v>
      </c>
      <c r="V27" s="14">
        <f t="shared" si="5"/>
        <v>0</v>
      </c>
      <c r="W27" s="14">
        <f t="shared" si="6"/>
        <v>5.1325099385143504E-6</v>
      </c>
      <c r="X27" s="14">
        <f t="shared" si="7"/>
        <v>5.1325231096299717E-6</v>
      </c>
      <c r="Y27" s="14"/>
      <c r="Z27" s="14">
        <f t="shared" si="9"/>
        <v>-2.4514457446667137E-4</v>
      </c>
      <c r="AA27" s="5"/>
    </row>
    <row r="28" spans="1:27" x14ac:dyDescent="0.25">
      <c r="A28" s="1">
        <v>1979</v>
      </c>
      <c r="B28" s="19">
        <v>79.14331</v>
      </c>
      <c r="C28" s="19">
        <f>Pääoma!B28</f>
        <v>243.88689994999999</v>
      </c>
      <c r="D28" s="23">
        <f>Työvoimapanos!D27</f>
        <v>4276599.9999923203</v>
      </c>
      <c r="E28" s="16">
        <f t="shared" si="0"/>
        <v>5.6582760756207148E-4</v>
      </c>
      <c r="F28" s="9">
        <f t="shared" si="8"/>
        <v>-7.4772211064341105</v>
      </c>
      <c r="G28" s="19"/>
      <c r="H28" s="81">
        <v>-7.4767806983497147</v>
      </c>
      <c r="I28" s="5"/>
      <c r="J28" s="1">
        <v>1979</v>
      </c>
      <c r="K28" s="19">
        <v>79.143270247698737</v>
      </c>
      <c r="L28" s="19">
        <f>Pääoma!G28</f>
        <v>243.88689994999999</v>
      </c>
      <c r="M28" s="23">
        <f>Työvoimapanos!P27</f>
        <v>4276599.9999923203</v>
      </c>
      <c r="N28" s="16">
        <f t="shared" si="10"/>
        <v>5.6582732335675432E-4</v>
      </c>
      <c r="O28" s="9">
        <f t="shared" si="11"/>
        <v>-7.477221608716758</v>
      </c>
      <c r="Q28" s="84">
        <v>-7.4765354541931597</v>
      </c>
      <c r="R28" s="5"/>
      <c r="S28" s="1">
        <v>1979</v>
      </c>
      <c r="T28" s="14">
        <f t="shared" si="3"/>
        <v>5.0228252093950709E-7</v>
      </c>
      <c r="U28" s="14">
        <f t="shared" si="4"/>
        <v>0</v>
      </c>
      <c r="V28" s="14">
        <f t="shared" si="5"/>
        <v>0</v>
      </c>
      <c r="W28" s="14">
        <f t="shared" si="6"/>
        <v>5.0228252096512284E-7</v>
      </c>
      <c r="X28" s="14">
        <f t="shared" si="7"/>
        <v>5.0228264747431695E-7</v>
      </c>
      <c r="Y28" s="14"/>
      <c r="Z28" s="14">
        <f t="shared" si="9"/>
        <v>-2.4524415655502452E-4</v>
      </c>
      <c r="AA28" s="5"/>
    </row>
    <row r="29" spans="1:27" x14ac:dyDescent="0.25">
      <c r="A29" s="1">
        <v>1980</v>
      </c>
      <c r="B29" s="19">
        <v>83.408379999999994</v>
      </c>
      <c r="C29" s="19">
        <f>Pääoma!B29</f>
        <v>251.38130237999999</v>
      </c>
      <c r="D29" s="23">
        <f>Työvoimapanos!D28</f>
        <v>4354099.9999986477</v>
      </c>
      <c r="E29" s="16">
        <f t="shared" si="0"/>
        <v>5.8318881565931743E-4</v>
      </c>
      <c r="F29" s="9">
        <f t="shared" si="8"/>
        <v>-7.44699955499261</v>
      </c>
      <c r="G29" s="19"/>
      <c r="H29" s="81">
        <v>-7.4563559474999996</v>
      </c>
      <c r="I29" s="5"/>
      <c r="J29" s="1">
        <v>1980</v>
      </c>
      <c r="K29" s="19">
        <v>83.407974035171321</v>
      </c>
      <c r="L29" s="19">
        <f>Pääoma!G29</f>
        <v>251.38130237999999</v>
      </c>
      <c r="M29" s="23">
        <f>Työvoimapanos!P28</f>
        <v>4354099.9999986477</v>
      </c>
      <c r="N29" s="16">
        <f t="shared" si="10"/>
        <v>5.8318597716577956E-4</v>
      </c>
      <c r="O29" s="9">
        <f t="shared" si="11"/>
        <v>-7.447004422199198</v>
      </c>
      <c r="Q29" s="84">
        <v>-7.4561105079000001</v>
      </c>
      <c r="R29" s="5"/>
      <c r="S29" s="1">
        <v>1980</v>
      </c>
      <c r="T29" s="14">
        <f t="shared" si="3"/>
        <v>4.8671947431747563E-6</v>
      </c>
      <c r="U29" s="14">
        <f t="shared" si="4"/>
        <v>0</v>
      </c>
      <c r="V29" s="14">
        <f t="shared" si="5"/>
        <v>0</v>
      </c>
      <c r="W29" s="14">
        <f t="shared" si="6"/>
        <v>4.8671947432030252E-6</v>
      </c>
      <c r="X29" s="14">
        <f t="shared" si="7"/>
        <v>4.8672065879884485E-6</v>
      </c>
      <c r="Y29" s="14"/>
      <c r="Z29" s="14">
        <f t="shared" si="9"/>
        <v>-2.45439599999564E-4</v>
      </c>
      <c r="AA29" s="5"/>
    </row>
    <row r="30" spans="1:27" x14ac:dyDescent="0.25">
      <c r="A30" s="1">
        <v>1981</v>
      </c>
      <c r="B30" s="19">
        <v>84.481440000000006</v>
      </c>
      <c r="C30" s="19">
        <f>Pääoma!B30</f>
        <v>258.88915336999997</v>
      </c>
      <c r="D30" s="23">
        <f>Työvoimapanos!D29</f>
        <v>4422199.9999977797</v>
      </c>
      <c r="E30" s="16">
        <f t="shared" si="0"/>
        <v>5.7877066578704587E-4</v>
      </c>
      <c r="F30" s="9">
        <f t="shared" si="8"/>
        <v>-7.4546042455779267</v>
      </c>
      <c r="G30" s="19"/>
      <c r="H30" s="81">
        <v>-7.4422695745</v>
      </c>
      <c r="I30" s="5"/>
      <c r="J30" s="1">
        <v>1981</v>
      </c>
      <c r="K30" s="19">
        <v>84.481392634376405</v>
      </c>
      <c r="L30" s="19">
        <f>Pääoma!G30</f>
        <v>258.88915336999997</v>
      </c>
      <c r="M30" s="23">
        <f>Työvoimapanos!P29</f>
        <v>4422199.9999977797</v>
      </c>
      <c r="N30" s="16">
        <f t="shared" si="10"/>
        <v>5.7877034129170685E-4</v>
      </c>
      <c r="O30" s="9">
        <f t="shared" si="11"/>
        <v>-7.4546048062411554</v>
      </c>
      <c r="Q30" s="84">
        <v>-7.4422447036000001</v>
      </c>
      <c r="R30" s="5"/>
      <c r="S30" s="1">
        <v>1981</v>
      </c>
      <c r="T30" s="14">
        <f t="shared" si="3"/>
        <v>5.6066307109681244E-7</v>
      </c>
      <c r="U30" s="14">
        <f t="shared" si="4"/>
        <v>0</v>
      </c>
      <c r="V30" s="14">
        <f t="shared" si="5"/>
        <v>0</v>
      </c>
      <c r="W30" s="14">
        <f t="shared" si="6"/>
        <v>5.6066307123219096E-7</v>
      </c>
      <c r="X30" s="14">
        <f t="shared" si="7"/>
        <v>5.6066322873249419E-7</v>
      </c>
      <c r="Y30" s="14"/>
      <c r="Z30" s="14">
        <f t="shared" si="9"/>
        <v>-2.4870899999918095E-5</v>
      </c>
      <c r="AA30" s="5"/>
    </row>
    <row r="31" spans="1:27" x14ac:dyDescent="0.25">
      <c r="A31" s="1">
        <v>1982</v>
      </c>
      <c r="B31" s="19">
        <v>87.057429999999997</v>
      </c>
      <c r="C31" s="19">
        <f>Pääoma!B31</f>
        <v>266.97786633999999</v>
      </c>
      <c r="D31" s="23">
        <f>Työvoimapanos!D30</f>
        <v>4436899.99999063</v>
      </c>
      <c r="E31" s="16">
        <f t="shared" si="0"/>
        <v>5.8875923952884403E-4</v>
      </c>
      <c r="F31" s="9">
        <f t="shared" si="8"/>
        <v>-7.4374932192895367</v>
      </c>
      <c r="G31" s="19"/>
      <c r="H31" s="81">
        <v>-7.4263045687</v>
      </c>
      <c r="I31" s="5"/>
      <c r="J31" s="1">
        <v>1982</v>
      </c>
      <c r="K31" s="19">
        <v>87.056963475022229</v>
      </c>
      <c r="L31" s="19">
        <f>Pääoma!G31</f>
        <v>266.97786633999999</v>
      </c>
      <c r="M31" s="23">
        <f>Työvoimapanos!P30</f>
        <v>4436899.99999063</v>
      </c>
      <c r="N31" s="16">
        <f t="shared" si="10"/>
        <v>5.8875608447486261E-4</v>
      </c>
      <c r="O31" s="9">
        <f t="shared" si="11"/>
        <v>-7.4374985781225256</v>
      </c>
      <c r="Q31" s="84">
        <v>-7.4263391161000003</v>
      </c>
      <c r="R31" s="5"/>
      <c r="S31" s="1">
        <v>1982</v>
      </c>
      <c r="T31" s="14">
        <f t="shared" si="3"/>
        <v>5.3588186300392196E-6</v>
      </c>
      <c r="U31" s="14">
        <f t="shared" si="4"/>
        <v>0</v>
      </c>
      <c r="V31" s="14">
        <f t="shared" si="5"/>
        <v>0</v>
      </c>
      <c r="W31" s="14">
        <f t="shared" si="6"/>
        <v>5.3588186300824979E-6</v>
      </c>
      <c r="X31" s="14">
        <f t="shared" si="7"/>
        <v>5.3588329889109332E-6</v>
      </c>
      <c r="Y31" s="14"/>
      <c r="Z31" s="14">
        <f t="shared" si="9"/>
        <v>3.4547400000306538E-5</v>
      </c>
      <c r="AA31" s="5"/>
    </row>
    <row r="32" spans="1:27" x14ac:dyDescent="0.25">
      <c r="A32" s="1">
        <v>1983</v>
      </c>
      <c r="B32" s="19">
        <v>89.689890000000005</v>
      </c>
      <c r="C32" s="19">
        <f>Pääoma!B32</f>
        <v>275.29407573999998</v>
      </c>
      <c r="D32" s="23">
        <f>Työvoimapanos!D31</f>
        <v>4410800.0000020005</v>
      </c>
      <c r="E32" s="16">
        <f t="shared" si="0"/>
        <v>6.0239075851835561E-4</v>
      </c>
      <c r="F32" s="9">
        <f t="shared" si="8"/>
        <v>-7.4146042227012536</v>
      </c>
      <c r="G32" s="19"/>
      <c r="H32" s="81">
        <v>-7.4085974724000003</v>
      </c>
      <c r="I32" s="5"/>
      <c r="J32" s="1">
        <v>1983</v>
      </c>
      <c r="K32" s="19">
        <v>89.689251866026495</v>
      </c>
      <c r="L32" s="19">
        <f>Pääoma!G32</f>
        <v>275.29407573999998</v>
      </c>
      <c r="M32" s="23">
        <f>Työvoimapanos!P31</f>
        <v>4410800.0000020005</v>
      </c>
      <c r="N32" s="16">
        <f t="shared" si="10"/>
        <v>6.0238647257254458E-4</v>
      </c>
      <c r="O32" s="9">
        <f t="shared" si="11"/>
        <v>-7.4146113376195979</v>
      </c>
      <c r="Q32" s="84">
        <v>-7.4087081510999999</v>
      </c>
      <c r="R32" s="5"/>
      <c r="S32" s="1">
        <v>1983</v>
      </c>
      <c r="T32" s="14">
        <f t="shared" si="3"/>
        <v>7.1148930332056375E-6</v>
      </c>
      <c r="U32" s="14">
        <f t="shared" si="4"/>
        <v>0</v>
      </c>
      <c r="V32" s="14">
        <f t="shared" si="5"/>
        <v>0</v>
      </c>
      <c r="W32" s="14">
        <f t="shared" si="6"/>
        <v>7.1148930331857068E-6</v>
      </c>
      <c r="X32" s="14">
        <f t="shared" si="7"/>
        <v>7.1149183442642538E-6</v>
      </c>
      <c r="Y32" s="14"/>
      <c r="Z32" s="14">
        <f t="shared" si="9"/>
        <v>1.1067869999958901E-4</v>
      </c>
      <c r="AA32" s="5"/>
    </row>
    <row r="33" spans="1:27" x14ac:dyDescent="0.25">
      <c r="A33" s="1">
        <v>1984</v>
      </c>
      <c r="B33" s="19">
        <v>92.477140000000006</v>
      </c>
      <c r="C33" s="19">
        <f>Pääoma!B33</f>
        <v>282.86048455000002</v>
      </c>
      <c r="D33" s="23">
        <f>Työvoimapanos!D32</f>
        <v>4415999.9999883603</v>
      </c>
      <c r="E33" s="16">
        <f t="shared" si="0"/>
        <v>6.1477358606124759E-4</v>
      </c>
      <c r="F33" s="9">
        <f t="shared" si="8"/>
        <v>-7.3942565106885549</v>
      </c>
      <c r="G33" s="19"/>
      <c r="H33" s="81">
        <v>-7.3896566980999996</v>
      </c>
      <c r="I33" s="5"/>
      <c r="J33" s="1">
        <v>1984</v>
      </c>
      <c r="K33" s="19">
        <v>92.476632374726776</v>
      </c>
      <c r="L33" s="19">
        <f>Pääoma!G33</f>
        <v>282.86048455000002</v>
      </c>
      <c r="M33" s="23">
        <f>Työvoimapanos!P32</f>
        <v>4415999.9999883603</v>
      </c>
      <c r="N33" s="16">
        <f t="shared" si="10"/>
        <v>6.1477021144769881E-4</v>
      </c>
      <c r="O33" s="9">
        <f t="shared" si="11"/>
        <v>-7.3942619999009853</v>
      </c>
      <c r="Q33" s="84">
        <v>-7.3897742658999999</v>
      </c>
      <c r="R33" s="5"/>
      <c r="S33" s="1">
        <v>1984</v>
      </c>
      <c r="T33" s="14">
        <f t="shared" si="3"/>
        <v>5.4891973652023684E-6</v>
      </c>
      <c r="U33" s="14">
        <f t="shared" si="4"/>
        <v>0</v>
      </c>
      <c r="V33" s="14">
        <f t="shared" si="5"/>
        <v>0</v>
      </c>
      <c r="W33" s="14">
        <f t="shared" si="6"/>
        <v>5.4891973651627502E-6</v>
      </c>
      <c r="X33" s="14">
        <f t="shared" si="7"/>
        <v>5.4892124303762557E-6</v>
      </c>
      <c r="Y33" s="14"/>
      <c r="Z33" s="14">
        <f t="shared" si="9"/>
        <v>1.1756780000027334E-4</v>
      </c>
      <c r="AA33" s="5"/>
    </row>
    <row r="34" spans="1:27" x14ac:dyDescent="0.25">
      <c r="A34" s="1">
        <v>1985</v>
      </c>
      <c r="B34" s="19">
        <v>95.531090000000006</v>
      </c>
      <c r="C34" s="19">
        <f>Pääoma!B34</f>
        <v>290.73084911000001</v>
      </c>
      <c r="D34" s="23">
        <f>Työvoimapanos!D33</f>
        <v>4422100.0000036526</v>
      </c>
      <c r="E34" s="16">
        <f t="shared" si="0"/>
        <v>6.2844066369360004E-4</v>
      </c>
      <c r="F34" s="9">
        <f t="shared" si="8"/>
        <v>-7.3722689437884332</v>
      </c>
      <c r="G34" s="19"/>
      <c r="H34" s="81">
        <v>-7.3697243411000004</v>
      </c>
      <c r="I34" s="5"/>
      <c r="J34" s="1">
        <v>1985</v>
      </c>
      <c r="K34" s="19">
        <v>95.531044507205777</v>
      </c>
      <c r="L34" s="19">
        <f>Pääoma!G34</f>
        <v>290.73084911000001</v>
      </c>
      <c r="M34" s="23">
        <f>Työvoimapanos!P33</f>
        <v>4422100.0000036526</v>
      </c>
      <c r="N34" s="16">
        <f t="shared" si="10"/>
        <v>6.2844036442430667E-4</v>
      </c>
      <c r="O34" s="9">
        <f t="shared" si="11"/>
        <v>-7.3722694199978545</v>
      </c>
      <c r="Q34" s="84">
        <v>-7.3697972007999999</v>
      </c>
      <c r="R34" s="5"/>
      <c r="S34" s="1">
        <v>1985</v>
      </c>
      <c r="T34" s="14">
        <f t="shared" si="3"/>
        <v>4.7620930765688567E-7</v>
      </c>
      <c r="U34" s="14">
        <f t="shared" si="4"/>
        <v>0</v>
      </c>
      <c r="V34" s="14">
        <f t="shared" si="5"/>
        <v>0</v>
      </c>
      <c r="W34" s="14">
        <f t="shared" si="6"/>
        <v>4.7620930767848639E-7</v>
      </c>
      <c r="X34" s="14">
        <f t="shared" si="7"/>
        <v>4.7620942122961196E-7</v>
      </c>
      <c r="Y34" s="14"/>
      <c r="Z34" s="14">
        <f t="shared" si="9"/>
        <v>7.2859699999483496E-5</v>
      </c>
      <c r="AA34" s="5"/>
    </row>
    <row r="35" spans="1:27" x14ac:dyDescent="0.25">
      <c r="A35" s="1">
        <v>1986</v>
      </c>
      <c r="B35" s="19">
        <v>98.054789999999997</v>
      </c>
      <c r="C35" s="19">
        <f>Pääoma!B35</f>
        <v>298.27373904000001</v>
      </c>
      <c r="D35" s="23">
        <f>Työvoimapanos!D34</f>
        <v>4357600.0000106944</v>
      </c>
      <c r="E35" s="16">
        <f t="shared" si="0"/>
        <v>6.4542052459553646E-4</v>
      </c>
      <c r="F35" s="9">
        <f t="shared" si="8"/>
        <v>-7.3456084774954853</v>
      </c>
      <c r="G35" s="19"/>
      <c r="H35" s="81">
        <v>-7.3491281147</v>
      </c>
      <c r="I35" s="5"/>
      <c r="J35" s="1">
        <v>1986</v>
      </c>
      <c r="K35" s="19">
        <v>98.054708801211547</v>
      </c>
      <c r="L35" s="19">
        <f>Pääoma!G35</f>
        <v>298.27373904000001</v>
      </c>
      <c r="M35" s="23">
        <f>Työvoimapanos!P34</f>
        <v>4357600.0000106944</v>
      </c>
      <c r="N35" s="16">
        <f t="shared" si="10"/>
        <v>6.4541999012532195E-4</v>
      </c>
      <c r="O35" s="9">
        <f t="shared" si="11"/>
        <v>-7.3456093055919212</v>
      </c>
      <c r="Q35" s="84">
        <v>-7.3492041854999997</v>
      </c>
      <c r="R35" s="5"/>
      <c r="S35" s="1">
        <v>1986</v>
      </c>
      <c r="T35" s="14">
        <f t="shared" si="3"/>
        <v>8.2809609250466093E-7</v>
      </c>
      <c r="U35" s="14">
        <f t="shared" si="4"/>
        <v>0</v>
      </c>
      <c r="V35" s="14">
        <f t="shared" si="5"/>
        <v>0</v>
      </c>
      <c r="W35" s="14">
        <f t="shared" si="6"/>
        <v>8.280960926060405E-7</v>
      </c>
      <c r="X35" s="14">
        <f t="shared" si="7"/>
        <v>8.2809643586756465E-7</v>
      </c>
      <c r="Y35" s="14"/>
      <c r="Z35" s="14">
        <f t="shared" si="9"/>
        <v>7.6070799999605754E-5</v>
      </c>
      <c r="AA35" s="5"/>
    </row>
    <row r="36" spans="1:27" x14ac:dyDescent="0.25">
      <c r="A36" s="1">
        <v>1987</v>
      </c>
      <c r="B36" s="19">
        <v>101.47687999999999</v>
      </c>
      <c r="C36" s="19">
        <f>Pääoma!B36</f>
        <v>306.40593421</v>
      </c>
      <c r="D36" s="23">
        <f>Työvoimapanos!D35</f>
        <v>4395699.9999995558</v>
      </c>
      <c r="E36" s="16">
        <f t="shared" si="0"/>
        <v>6.5795299264187392E-4</v>
      </c>
      <c r="F36" s="9">
        <f t="shared" si="8"/>
        <v>-7.3263770689448888</v>
      </c>
      <c r="G36" s="19"/>
      <c r="H36" s="81">
        <v>-7.3287503542000003</v>
      </c>
      <c r="I36" s="5"/>
      <c r="J36" s="1">
        <v>1987</v>
      </c>
      <c r="K36" s="19">
        <v>101.47693262666601</v>
      </c>
      <c r="L36" s="19">
        <f>Pääoma!G36</f>
        <v>306.40593421</v>
      </c>
      <c r="M36" s="23">
        <f>Työvoimapanos!P35</f>
        <v>4395699.9999995558</v>
      </c>
      <c r="N36" s="16">
        <f t="shared" si="10"/>
        <v>6.5795333386119799E-4</v>
      </c>
      <c r="O36" s="9">
        <f t="shared" si="11"/>
        <v>-7.3263765503375726</v>
      </c>
      <c r="Q36" s="84">
        <v>-7.3288456856000002</v>
      </c>
      <c r="R36" s="5"/>
      <c r="S36" s="1">
        <v>1987</v>
      </c>
      <c r="T36" s="14">
        <f t="shared" si="3"/>
        <v>-5.1860745047340568E-7</v>
      </c>
      <c r="U36" s="14">
        <f t="shared" si="4"/>
        <v>0</v>
      </c>
      <c r="V36" s="14">
        <f t="shared" si="5"/>
        <v>0</v>
      </c>
      <c r="W36" s="14">
        <f t="shared" si="6"/>
        <v>-5.1860745050069941E-7</v>
      </c>
      <c r="X36" s="14">
        <f t="shared" si="7"/>
        <v>-5.1860731620223532E-7</v>
      </c>
      <c r="Y36" s="14"/>
      <c r="Z36" s="14">
        <f t="shared" si="9"/>
        <v>9.5331399999842859E-5</v>
      </c>
      <c r="AA36" s="5"/>
    </row>
    <row r="37" spans="1:27" x14ac:dyDescent="0.25">
      <c r="A37" s="1">
        <v>1988</v>
      </c>
      <c r="B37" s="19">
        <v>106.77527000000001</v>
      </c>
      <c r="C37" s="19">
        <f>Pääoma!B37</f>
        <v>316.22821464999998</v>
      </c>
      <c r="D37" s="23">
        <f>Työvoimapanos!D36</f>
        <v>4460000.0000064727</v>
      </c>
      <c r="E37" s="16">
        <f t="shared" si="0"/>
        <v>6.7827030596781556E-4</v>
      </c>
      <c r="F37" s="9">
        <f t="shared" si="8"/>
        <v>-7.295964668107719</v>
      </c>
      <c r="G37" s="19"/>
      <c r="H37" s="81">
        <v>-7.3085860392999997</v>
      </c>
      <c r="I37" s="5"/>
      <c r="J37" s="1">
        <v>1988</v>
      </c>
      <c r="K37" s="19">
        <v>106.77554203063038</v>
      </c>
      <c r="L37" s="19">
        <f>Pääoma!G37</f>
        <v>316.22821464999998</v>
      </c>
      <c r="M37" s="23">
        <f>Työvoimapanos!P36</f>
        <v>4460000.0000064727</v>
      </c>
      <c r="N37" s="16">
        <f t="shared" si="10"/>
        <v>6.7827203399246851E-4</v>
      </c>
      <c r="O37" s="9">
        <f t="shared" si="11"/>
        <v>-7.2959621204177543</v>
      </c>
      <c r="Q37" s="84">
        <v>-7.3086663285000002</v>
      </c>
      <c r="R37" s="5"/>
      <c r="S37" s="1">
        <v>1988</v>
      </c>
      <c r="T37" s="14">
        <f t="shared" si="3"/>
        <v>-2.5476932099545909E-6</v>
      </c>
      <c r="U37" s="14">
        <f t="shared" si="4"/>
        <v>0</v>
      </c>
      <c r="V37" s="14">
        <f t="shared" si="5"/>
        <v>0</v>
      </c>
      <c r="W37" s="14">
        <f t="shared" si="6"/>
        <v>-2.5476932098372023E-6</v>
      </c>
      <c r="X37" s="14">
        <f t="shared" si="7"/>
        <v>-2.5476899647713935E-6</v>
      </c>
      <c r="Y37" s="14"/>
      <c r="Z37" s="14">
        <f t="shared" si="9"/>
        <v>8.0289200000471794E-5</v>
      </c>
      <c r="AA37" s="5"/>
    </row>
    <row r="38" spans="1:27" x14ac:dyDescent="0.25">
      <c r="A38" s="1">
        <v>1989</v>
      </c>
      <c r="B38" s="19">
        <v>112.19708</v>
      </c>
      <c r="C38" s="19">
        <f>Pääoma!B38</f>
        <v>328.69607236000002</v>
      </c>
      <c r="D38" s="23">
        <f>Työvoimapanos!D37</f>
        <v>4492200.0000106525</v>
      </c>
      <c r="E38" s="16">
        <f t="shared" si="0"/>
        <v>6.9985016586062506E-4</v>
      </c>
      <c r="F38" s="9">
        <f t="shared" si="8"/>
        <v>-7.2646442946031131</v>
      </c>
      <c r="G38" s="19"/>
      <c r="H38" s="81">
        <v>-7.2895652010000003</v>
      </c>
      <c r="I38" s="5"/>
      <c r="J38" s="1">
        <v>1989</v>
      </c>
      <c r="K38" s="19">
        <v>112.19764780830535</v>
      </c>
      <c r="L38" s="19">
        <f>Pääoma!G38</f>
        <v>328.69607236000002</v>
      </c>
      <c r="M38" s="23">
        <f>Työvoimapanos!P37</f>
        <v>4492200.0000106525</v>
      </c>
      <c r="N38" s="16">
        <f t="shared" si="10"/>
        <v>6.9985370767059612E-4</v>
      </c>
      <c r="O38" s="9">
        <f t="shared" si="11"/>
        <v>-7.2646392338041279</v>
      </c>
      <c r="Q38" s="84">
        <v>-7.2896564213000001</v>
      </c>
      <c r="R38" s="5"/>
      <c r="S38" s="1">
        <v>1989</v>
      </c>
      <c r="T38" s="14">
        <f t="shared" si="3"/>
        <v>-5.0608117907185657E-6</v>
      </c>
      <c r="U38" s="14">
        <f t="shared" si="4"/>
        <v>0</v>
      </c>
      <c r="V38" s="14">
        <f t="shared" si="5"/>
        <v>0</v>
      </c>
      <c r="W38" s="14">
        <f t="shared" si="6"/>
        <v>-5.0608117906385295E-6</v>
      </c>
      <c r="X38" s="14">
        <f t="shared" si="7"/>
        <v>-5.0607989852125002E-6</v>
      </c>
      <c r="Y38" s="14"/>
      <c r="Z38" s="14">
        <f t="shared" si="9"/>
        <v>9.1220299999861254E-5</v>
      </c>
      <c r="AA38" s="5"/>
    </row>
    <row r="39" spans="1:27" x14ac:dyDescent="0.25">
      <c r="A39" s="1">
        <v>1990</v>
      </c>
      <c r="B39" s="19">
        <v>112.76394000000001</v>
      </c>
      <c r="C39" s="19">
        <f>Pääoma!B39</f>
        <v>339.02144464000003</v>
      </c>
      <c r="D39" s="23">
        <f>Työvoimapanos!D38</f>
        <v>4388300.0000054054</v>
      </c>
      <c r="E39" s="16">
        <f t="shared" si="0"/>
        <v>7.0647716803399466E-4</v>
      </c>
      <c r="F39" s="9">
        <f t="shared" si="8"/>
        <v>-7.2552196733696901</v>
      </c>
      <c r="G39" s="19"/>
      <c r="H39" s="81">
        <v>-7.2724576780000003</v>
      </c>
      <c r="I39" s="5"/>
      <c r="J39" s="1">
        <v>1990</v>
      </c>
      <c r="K39" s="19">
        <v>112.76468734874129</v>
      </c>
      <c r="L39" s="19">
        <f>Pääoma!G39</f>
        <v>339.02144464000003</v>
      </c>
      <c r="M39" s="23">
        <f>Työvoimapanos!P38</f>
        <v>4388300.0000054054</v>
      </c>
      <c r="N39" s="16">
        <f t="shared" si="10"/>
        <v>7.064818502473182E-4</v>
      </c>
      <c r="O39" s="9">
        <f t="shared" si="11"/>
        <v>-7.2552130458408479</v>
      </c>
      <c r="Q39" s="84">
        <v>-7.2726324738999999</v>
      </c>
      <c r="R39" s="5"/>
      <c r="S39" s="1">
        <v>1990</v>
      </c>
      <c r="T39" s="14">
        <f t="shared" si="3"/>
        <v>-6.6275508046742286E-6</v>
      </c>
      <c r="U39" s="14">
        <f t="shared" si="4"/>
        <v>0</v>
      </c>
      <c r="V39" s="14">
        <f t="shared" si="5"/>
        <v>0</v>
      </c>
      <c r="W39" s="14">
        <f t="shared" si="6"/>
        <v>-6.6275508047593935E-6</v>
      </c>
      <c r="X39" s="14">
        <f t="shared" si="7"/>
        <v>-6.6275288421735468E-6</v>
      </c>
      <c r="Y39" s="14"/>
      <c r="Z39" s="14">
        <f t="shared" si="9"/>
        <v>1.7479589999958023E-4</v>
      </c>
      <c r="AA39" s="5"/>
    </row>
    <row r="40" spans="1:27" x14ac:dyDescent="0.25">
      <c r="A40" s="1">
        <v>1991</v>
      </c>
      <c r="B40" s="19">
        <v>105.99818999999999</v>
      </c>
      <c r="C40" s="19">
        <f>Pääoma!B40</f>
        <v>343.7638268</v>
      </c>
      <c r="D40" s="23">
        <f>Työvoimapanos!D39</f>
        <v>4090199.9999997756</v>
      </c>
      <c r="E40" s="16">
        <f t="shared" si="0"/>
        <v>6.9178865292865714E-4</v>
      </c>
      <c r="F40" s="9">
        <f t="shared" si="8"/>
        <v>-7.2762300638381969</v>
      </c>
      <c r="G40" s="19"/>
      <c r="H40" s="81">
        <v>-7.2564050828999997</v>
      </c>
      <c r="I40" s="5"/>
      <c r="J40" s="1">
        <v>1991</v>
      </c>
      <c r="K40" s="19">
        <v>105.9987531867759</v>
      </c>
      <c r="L40" s="19">
        <f>Pääoma!G40</f>
        <v>343.7638268</v>
      </c>
      <c r="M40" s="23">
        <f>Työvoimapanos!P39</f>
        <v>4090199.9999997756</v>
      </c>
      <c r="N40" s="16">
        <f t="shared" si="10"/>
        <v>6.9179232852180686E-4</v>
      </c>
      <c r="O40" s="9">
        <f t="shared" si="11"/>
        <v>-7.2762247506787956</v>
      </c>
      <c r="Q40" s="84">
        <v>-7.2567259060999998</v>
      </c>
      <c r="R40" s="5"/>
      <c r="S40" s="1">
        <v>1991</v>
      </c>
      <c r="T40" s="14">
        <f t="shared" si="3"/>
        <v>-5.3131735165137071E-6</v>
      </c>
      <c r="U40" s="14">
        <f t="shared" si="4"/>
        <v>0</v>
      </c>
      <c r="V40" s="14">
        <f t="shared" si="5"/>
        <v>0</v>
      </c>
      <c r="W40" s="14">
        <f t="shared" si="6"/>
        <v>-5.3131735164510758E-6</v>
      </c>
      <c r="X40" s="14">
        <f t="shared" si="7"/>
        <v>-5.3131594013322569E-6</v>
      </c>
      <c r="Y40" s="14"/>
      <c r="Z40" s="14">
        <f t="shared" si="9"/>
        <v>3.2082320000004216E-4</v>
      </c>
      <c r="AA40" s="5"/>
    </row>
    <row r="41" spans="1:27" x14ac:dyDescent="0.25">
      <c r="A41" s="1">
        <v>1992</v>
      </c>
      <c r="B41" s="19">
        <v>102.30417</v>
      </c>
      <c r="C41" s="19">
        <f>Pääoma!B41</f>
        <v>344.53876069</v>
      </c>
      <c r="D41" s="23">
        <f>Työvoimapanos!D40</f>
        <v>3813500.0000040899</v>
      </c>
      <c r="E41" s="16">
        <f t="shared" ref="E41:E63" si="12">B41/(C41^0.35*D41^0.65)</f>
        <v>6.982317091568217E-4</v>
      </c>
      <c r="F41" s="9">
        <f t="shared" si="8"/>
        <v>-7.2669595487462191</v>
      </c>
      <c r="G41" s="19"/>
      <c r="H41" s="81">
        <v>-7.2379087848000001</v>
      </c>
      <c r="I41" s="5"/>
      <c r="J41" s="1">
        <v>1992</v>
      </c>
      <c r="K41" s="19">
        <v>102.30446710104586</v>
      </c>
      <c r="L41" s="19">
        <f>Pääoma!G41</f>
        <v>344.53876069</v>
      </c>
      <c r="M41" s="23">
        <f>Työvoimapanos!P40</f>
        <v>3813500.0000040899</v>
      </c>
      <c r="N41" s="16">
        <f t="shared" si="10"/>
        <v>6.9823373688815502E-4</v>
      </c>
      <c r="O41" s="9">
        <f t="shared" si="11"/>
        <v>-7.2669566446552674</v>
      </c>
      <c r="Q41" s="84">
        <v>-7.2382808020000002</v>
      </c>
      <c r="R41" s="5"/>
      <c r="S41" s="1">
        <v>1992</v>
      </c>
      <c r="T41" s="14">
        <f t="shared" ref="T41:T63" si="13">(B41-K41)/B41</f>
        <v>-2.9040951689403198E-6</v>
      </c>
      <c r="U41" s="14">
        <f t="shared" ref="U41:U63" si="14">(C41-L41)/C41</f>
        <v>0</v>
      </c>
      <c r="V41" s="14">
        <f t="shared" ref="V41:V63" si="15">(D41-M41)/D41</f>
        <v>0</v>
      </c>
      <c r="W41" s="14">
        <f t="shared" ref="W41:W63" si="16">(E41-N41)/E41</f>
        <v>-2.9040951688786714E-6</v>
      </c>
      <c r="X41" s="14">
        <f t="shared" ref="X41:X63" si="17">F41-O41</f>
        <v>-2.9040909517163982E-6</v>
      </c>
      <c r="Y41" s="14"/>
      <c r="Z41" s="14">
        <f t="shared" si="9"/>
        <v>3.7201720000012983E-4</v>
      </c>
      <c r="AA41" s="5"/>
    </row>
    <row r="42" spans="1:27" x14ac:dyDescent="0.25">
      <c r="A42" s="1">
        <v>1993</v>
      </c>
      <c r="B42" s="19">
        <v>101.47479</v>
      </c>
      <c r="C42" s="19">
        <f>Pääoma!B42</f>
        <v>342.40292182000002</v>
      </c>
      <c r="D42" s="23">
        <f>Työvoimapanos!D41</f>
        <v>3590899.9999904251</v>
      </c>
      <c r="E42" s="16">
        <f t="shared" si="12"/>
        <v>7.2175183612741836E-4</v>
      </c>
      <c r="F42" s="9">
        <f t="shared" si="8"/>
        <v>-7.2338291954308138</v>
      </c>
      <c r="G42" s="19"/>
      <c r="H42" s="81">
        <v>-7.2161332936999996</v>
      </c>
      <c r="I42" s="5"/>
      <c r="J42" s="1">
        <v>1993</v>
      </c>
      <c r="K42" s="19">
        <v>101.47496639036369</v>
      </c>
      <c r="L42" s="19">
        <f>Pääoma!G42</f>
        <v>342.40292182000002</v>
      </c>
      <c r="M42" s="23">
        <f>Työvoimapanos!P41</f>
        <v>3590899.9999904251</v>
      </c>
      <c r="N42" s="16">
        <f t="shared" si="10"/>
        <v>7.2175309072542121E-4</v>
      </c>
      <c r="O42" s="9">
        <f t="shared" si="11"/>
        <v>-7.2338274571644874</v>
      </c>
      <c r="Q42" s="84">
        <v>-7.2164454764999997</v>
      </c>
      <c r="R42" s="5"/>
      <c r="S42" s="1">
        <v>1993</v>
      </c>
      <c r="T42" s="14">
        <f t="shared" si="13"/>
        <v>-1.7382678366846145E-6</v>
      </c>
      <c r="U42" s="14">
        <f t="shared" si="14"/>
        <v>0</v>
      </c>
      <c r="V42" s="14">
        <f t="shared" si="15"/>
        <v>0</v>
      </c>
      <c r="W42" s="14">
        <f t="shared" si="16"/>
        <v>-1.7382678367452367E-6</v>
      </c>
      <c r="X42" s="14">
        <f t="shared" si="17"/>
        <v>-1.7382663264342568E-6</v>
      </c>
      <c r="Y42" s="14"/>
      <c r="Z42" s="14">
        <f t="shared" si="9"/>
        <v>3.1218280000011589E-4</v>
      </c>
      <c r="AA42" s="5"/>
    </row>
    <row r="43" spans="1:27" x14ac:dyDescent="0.25">
      <c r="A43" s="1">
        <v>1994</v>
      </c>
      <c r="B43" s="19">
        <v>105.18241</v>
      </c>
      <c r="C43" s="19">
        <f>Pääoma!B43</f>
        <v>340.46255349</v>
      </c>
      <c r="D43" s="23">
        <f>Työvoimapanos!D42</f>
        <v>3580300.000005804</v>
      </c>
      <c r="E43" s="16">
        <f t="shared" si="12"/>
        <v>7.5105410150731571E-4</v>
      </c>
      <c r="F43" s="9">
        <f t="shared" si="8"/>
        <v>-7.1940328695041442</v>
      </c>
      <c r="G43" s="19"/>
      <c r="H43" s="81">
        <v>-7.1918736064999997</v>
      </c>
      <c r="I43" s="5"/>
      <c r="J43" s="1">
        <v>1994</v>
      </c>
      <c r="K43" s="19">
        <v>105.18259778206041</v>
      </c>
      <c r="L43" s="19">
        <f>Pääoma!G43</f>
        <v>340.46255349</v>
      </c>
      <c r="M43" s="23">
        <f>Työvoimapanos!P42</f>
        <v>3580300.000005804</v>
      </c>
      <c r="N43" s="16">
        <f t="shared" si="10"/>
        <v>7.5105544236351652E-4</v>
      </c>
      <c r="O43" s="9">
        <f t="shared" si="11"/>
        <v>-7.1940310842066522</v>
      </c>
      <c r="Q43" s="84">
        <v>-7.1920352282</v>
      </c>
      <c r="R43" s="5"/>
      <c r="S43" s="1">
        <v>1994</v>
      </c>
      <c r="T43" s="14">
        <f t="shared" si="13"/>
        <v>-1.7852990857304573E-6</v>
      </c>
      <c r="U43" s="14">
        <f t="shared" si="14"/>
        <v>0</v>
      </c>
      <c r="V43" s="14">
        <f t="shared" si="15"/>
        <v>0</v>
      </c>
      <c r="W43" s="14">
        <f t="shared" si="16"/>
        <v>-1.7852990858043516E-6</v>
      </c>
      <c r="X43" s="14">
        <f t="shared" si="17"/>
        <v>-1.7852974920629094E-6</v>
      </c>
      <c r="Y43" s="14"/>
      <c r="Z43" s="14">
        <f t="shared" si="9"/>
        <v>1.6162170000022513E-4</v>
      </c>
      <c r="AA43" s="5"/>
    </row>
    <row r="44" spans="1:27" x14ac:dyDescent="0.25">
      <c r="A44" s="1">
        <v>1995</v>
      </c>
      <c r="B44" s="19">
        <v>109.35021</v>
      </c>
      <c r="C44" s="19">
        <f>Pääoma!B44</f>
        <v>341.07407848000003</v>
      </c>
      <c r="D44" s="23">
        <f>Työvoimapanos!D43</f>
        <v>3645799.999993281</v>
      </c>
      <c r="E44" s="16">
        <f t="shared" si="12"/>
        <v>7.7118260505078739E-4</v>
      </c>
      <c r="F44" s="9">
        <f t="shared" si="8"/>
        <v>-7.167585370613728</v>
      </c>
      <c r="G44" s="19"/>
      <c r="H44" s="81">
        <v>-7.1665248063</v>
      </c>
      <c r="I44" s="5"/>
      <c r="J44" s="1">
        <v>1995</v>
      </c>
      <c r="K44" s="19">
        <v>109.35045397294084</v>
      </c>
      <c r="L44" s="19">
        <f>Pääoma!G44</f>
        <v>341.07407848000003</v>
      </c>
      <c r="M44" s="23">
        <f>Työvoimapanos!P43</f>
        <v>3645799.999993281</v>
      </c>
      <c r="N44" s="16">
        <f t="shared" si="10"/>
        <v>7.7118432564819706E-4</v>
      </c>
      <c r="O44" s="9">
        <f t="shared" si="11"/>
        <v>-7.1675831395007865</v>
      </c>
      <c r="Q44" s="84">
        <v>-7.1666049126000004</v>
      </c>
      <c r="R44" s="5"/>
      <c r="S44" s="1">
        <v>1995</v>
      </c>
      <c r="T44" s="14">
        <f t="shared" si="13"/>
        <v>-2.2311154302909571E-6</v>
      </c>
      <c r="U44" s="14">
        <f t="shared" si="14"/>
        <v>0</v>
      </c>
      <c r="V44" s="14">
        <f t="shared" si="15"/>
        <v>0</v>
      </c>
      <c r="W44" s="14">
        <f t="shared" si="16"/>
        <v>-2.2311154302461071E-6</v>
      </c>
      <c r="X44" s="14">
        <f t="shared" si="17"/>
        <v>-2.2311129415086839E-6</v>
      </c>
      <c r="Y44" s="14"/>
      <c r="Z44" s="14">
        <f t="shared" si="9"/>
        <v>8.0106300000437614E-5</v>
      </c>
      <c r="AA44" s="5"/>
    </row>
    <row r="45" spans="1:27" x14ac:dyDescent="0.25">
      <c r="A45" s="1">
        <v>1996</v>
      </c>
      <c r="B45" s="19">
        <v>113.25341</v>
      </c>
      <c r="C45" s="19">
        <f>Pääoma!B45</f>
        <v>342.92963255000001</v>
      </c>
      <c r="D45" s="23">
        <f>Työvoimapanos!D44</f>
        <v>3695200.0000047865</v>
      </c>
      <c r="E45" s="16">
        <f t="shared" si="12"/>
        <v>7.9025065651425642E-4</v>
      </c>
      <c r="F45" s="9">
        <f t="shared" si="8"/>
        <v>-7.1431603761010889</v>
      </c>
      <c r="G45" s="19">
        <v>79.137432697872157</v>
      </c>
      <c r="H45" s="81">
        <v>-7.1405708149000002</v>
      </c>
      <c r="I45" s="5"/>
      <c r="J45" s="1">
        <v>1996</v>
      </c>
      <c r="K45" s="19">
        <v>113.25370495930922</v>
      </c>
      <c r="L45" s="19">
        <f>Pääoma!G45</f>
        <v>342.92963255000001</v>
      </c>
      <c r="M45" s="23">
        <f>Työvoimapanos!P44</f>
        <v>3695200.0000047865</v>
      </c>
      <c r="N45" s="16">
        <f t="shared" si="10"/>
        <v>7.9025271465791636E-4</v>
      </c>
      <c r="O45" s="9">
        <f t="shared" si="11"/>
        <v>-7.1431577716856891</v>
      </c>
      <c r="P45" s="19">
        <v>79.137432697872157</v>
      </c>
      <c r="Q45" s="84">
        <v>-7.1405268483000004</v>
      </c>
      <c r="R45" s="5"/>
      <c r="S45" s="1">
        <v>1996</v>
      </c>
      <c r="T45" s="14">
        <f t="shared" si="13"/>
        <v>-2.6044187915879494E-6</v>
      </c>
      <c r="U45" s="14">
        <f t="shared" si="14"/>
        <v>0</v>
      </c>
      <c r="V45" s="14">
        <f t="shared" si="15"/>
        <v>0</v>
      </c>
      <c r="W45" s="14">
        <f t="shared" si="16"/>
        <v>-2.6044187916615612E-6</v>
      </c>
      <c r="X45" s="14">
        <f t="shared" si="17"/>
        <v>-2.6044153997872854E-6</v>
      </c>
      <c r="Y45" s="14">
        <f t="shared" ref="Y45:Y61" si="18">(G45-P45)/G45</f>
        <v>0</v>
      </c>
      <c r="Z45" s="14">
        <f t="shared" si="9"/>
        <v>-4.3966599999833988E-5</v>
      </c>
      <c r="AA45" s="5"/>
    </row>
    <row r="46" spans="1:27" x14ac:dyDescent="0.25">
      <c r="A46" s="1">
        <v>1997</v>
      </c>
      <c r="B46" s="19">
        <v>120.28167999999999</v>
      </c>
      <c r="C46" s="19">
        <f>Pääoma!B46</f>
        <v>346.66825025000003</v>
      </c>
      <c r="D46" s="23">
        <f>Työvoimapanos!D45</f>
        <v>3811800.0000051949</v>
      </c>
      <c r="E46" s="16">
        <f t="shared" si="12"/>
        <v>8.193981756481109E-4</v>
      </c>
      <c r="F46" s="9">
        <f t="shared" si="8"/>
        <v>-7.1069404193024672</v>
      </c>
      <c r="G46" s="19">
        <v>86.945580657003021</v>
      </c>
      <c r="H46" s="81">
        <v>-7.1148520107</v>
      </c>
      <c r="I46" s="5"/>
      <c r="J46" s="1">
        <v>1997</v>
      </c>
      <c r="K46" s="19">
        <v>120.28215258503951</v>
      </c>
      <c r="L46" s="19">
        <f>Pääoma!G46</f>
        <v>346.66825025000003</v>
      </c>
      <c r="M46" s="23">
        <f>Työvoimapanos!P45</f>
        <v>3811800.0000051949</v>
      </c>
      <c r="N46" s="16">
        <f t="shared" si="10"/>
        <v>8.194013950520902E-4</v>
      </c>
      <c r="O46" s="9">
        <f t="shared" si="11"/>
        <v>-7.1069364903241627</v>
      </c>
      <c r="P46" s="19">
        <v>86.945580657003021</v>
      </c>
      <c r="Q46" s="84">
        <v>-7.1147198626000003</v>
      </c>
      <c r="R46" s="5"/>
      <c r="S46" s="1">
        <v>1997</v>
      </c>
      <c r="T46" s="14">
        <f t="shared" si="13"/>
        <v>-3.9289860227885558E-6</v>
      </c>
      <c r="U46" s="14">
        <f t="shared" si="14"/>
        <v>0</v>
      </c>
      <c r="V46" s="14">
        <f t="shared" si="15"/>
        <v>0</v>
      </c>
      <c r="W46" s="14">
        <f t="shared" si="16"/>
        <v>-3.9289860228844137E-6</v>
      </c>
      <c r="X46" s="14">
        <f t="shared" si="17"/>
        <v>-3.928978304479358E-6</v>
      </c>
      <c r="Y46" s="14">
        <f t="shared" si="18"/>
        <v>0</v>
      </c>
      <c r="Z46" s="14">
        <f t="shared" ref="Z46:Z66" si="19">H46-Q46</f>
        <v>-1.321480999996183E-4</v>
      </c>
      <c r="AA46" s="5"/>
    </row>
    <row r="47" spans="1:27" x14ac:dyDescent="0.25">
      <c r="A47" s="1">
        <v>1998</v>
      </c>
      <c r="B47" s="19">
        <v>126.3331</v>
      </c>
      <c r="C47" s="19">
        <f>Pääoma!B47</f>
        <v>352.11904884</v>
      </c>
      <c r="D47" s="23">
        <f>Työvoimapanos!D46</f>
        <v>3860600.0000086618</v>
      </c>
      <c r="E47" s="16">
        <f t="shared" si="12"/>
        <v>8.4888761416284286E-4</v>
      </c>
      <c r="F47" s="9">
        <f t="shared" si="8"/>
        <v>-7.0715837547816847</v>
      </c>
      <c r="G47" s="19">
        <v>89.594700096805283</v>
      </c>
      <c r="H47" s="81">
        <v>-7.0888876456999999</v>
      </c>
      <c r="I47" s="5"/>
      <c r="J47" s="1">
        <v>1998</v>
      </c>
      <c r="K47" s="19">
        <v>126.33322388796921</v>
      </c>
      <c r="L47" s="19">
        <f>Pääoma!G47</f>
        <v>352.11904884</v>
      </c>
      <c r="M47" s="23">
        <f>Työvoimapanos!P46</f>
        <v>3860600.0000086618</v>
      </c>
      <c r="N47" s="16">
        <f t="shared" si="10"/>
        <v>8.4888844662054882E-4</v>
      </c>
      <c r="O47" s="9">
        <f t="shared" si="11"/>
        <v>-7.0715827741367985</v>
      </c>
      <c r="P47" s="19">
        <v>89.594700096805283</v>
      </c>
      <c r="Q47" s="84">
        <v>-7.0886585585999997</v>
      </c>
      <c r="R47" s="5"/>
      <c r="S47" s="1">
        <v>1998</v>
      </c>
      <c r="T47" s="14">
        <f t="shared" si="13"/>
        <v>-9.8064536696709458E-7</v>
      </c>
      <c r="U47" s="14">
        <f t="shared" si="14"/>
        <v>0</v>
      </c>
      <c r="V47" s="14">
        <f t="shared" si="15"/>
        <v>0</v>
      </c>
      <c r="W47" s="14">
        <f t="shared" si="16"/>
        <v>-9.8064536703041411E-7</v>
      </c>
      <c r="X47" s="14">
        <f t="shared" si="17"/>
        <v>-9.8064488618376799E-7</v>
      </c>
      <c r="Y47" s="14">
        <f t="shared" si="18"/>
        <v>0</v>
      </c>
      <c r="Z47" s="14">
        <f t="shared" si="19"/>
        <v>-2.2908710000013599E-4</v>
      </c>
      <c r="AA47" s="5"/>
    </row>
    <row r="48" spans="1:27" x14ac:dyDescent="0.25">
      <c r="A48" s="1">
        <v>1999</v>
      </c>
      <c r="B48" s="19">
        <v>131.27067</v>
      </c>
      <c r="C48" s="19">
        <f>Pääoma!B48</f>
        <v>357.75185555000002</v>
      </c>
      <c r="D48" s="23">
        <f>Työvoimapanos!D47</f>
        <v>3964699.9999949913</v>
      </c>
      <c r="E48" s="16">
        <f t="shared" si="12"/>
        <v>8.6213906387741393E-4</v>
      </c>
      <c r="F48" s="9">
        <f t="shared" si="8"/>
        <v>-7.056093973308422</v>
      </c>
      <c r="G48" s="19">
        <v>86.047676855341081</v>
      </c>
      <c r="H48" s="81">
        <v>-7.0632055193000003</v>
      </c>
      <c r="I48" s="5"/>
      <c r="J48" s="1">
        <v>1999</v>
      </c>
      <c r="K48" s="19">
        <v>131.27039094953312</v>
      </c>
      <c r="L48" s="19">
        <f>Pääoma!G48</f>
        <v>357.75185555000002</v>
      </c>
      <c r="M48" s="23">
        <f>Työvoimapanos!P47</f>
        <v>3964699.9999949913</v>
      </c>
      <c r="N48" s="16">
        <f t="shared" si="10"/>
        <v>8.6213723117321362E-4</v>
      </c>
      <c r="O48" s="9">
        <f t="shared" si="11"/>
        <v>-7.0560960990746997</v>
      </c>
      <c r="P48" s="19">
        <v>86.047676855341081</v>
      </c>
      <c r="Q48" s="84">
        <v>-7.0629019546</v>
      </c>
      <c r="R48" s="5"/>
      <c r="S48" s="1">
        <v>1999</v>
      </c>
      <c r="T48" s="14">
        <f t="shared" si="13"/>
        <v>2.1257640177533717E-6</v>
      </c>
      <c r="U48" s="14">
        <f t="shared" si="14"/>
        <v>0</v>
      </c>
      <c r="V48" s="14">
        <f t="shared" si="15"/>
        <v>0</v>
      </c>
      <c r="W48" s="14">
        <f t="shared" si="16"/>
        <v>2.1257640177806911E-6</v>
      </c>
      <c r="X48" s="14">
        <f t="shared" si="17"/>
        <v>2.1257662776719144E-6</v>
      </c>
      <c r="Y48" s="14">
        <f t="shared" si="18"/>
        <v>0</v>
      </c>
      <c r="Z48" s="14">
        <f t="shared" si="19"/>
        <v>-3.0356470000025837E-4</v>
      </c>
      <c r="AA48" s="5"/>
    </row>
    <row r="49" spans="1:27" x14ac:dyDescent="0.25">
      <c r="A49" s="1">
        <v>2000</v>
      </c>
      <c r="B49" s="19">
        <v>138.25918999999999</v>
      </c>
      <c r="C49" s="19">
        <f>Pääoma!B49</f>
        <v>364.28234504</v>
      </c>
      <c r="D49" s="23">
        <f>Työvoimapanos!D48</f>
        <v>4014899.9999942044</v>
      </c>
      <c r="E49" s="16">
        <f t="shared" si="12"/>
        <v>8.9495683395420791E-4</v>
      </c>
      <c r="F49" s="9">
        <f t="shared" si="8"/>
        <v>-7.018735071071295</v>
      </c>
      <c r="G49" s="19">
        <v>87.387773930810397</v>
      </c>
      <c r="H49" s="81">
        <v>-7.0377974002999997</v>
      </c>
      <c r="I49" s="5"/>
      <c r="J49" s="1">
        <v>2000</v>
      </c>
      <c r="K49" s="19">
        <v>138.25883403347456</v>
      </c>
      <c r="L49" s="19">
        <f>Pääoma!G49</f>
        <v>364.28234504</v>
      </c>
      <c r="M49" s="23">
        <f>Työvoimapanos!P48</f>
        <v>4014899.9999942044</v>
      </c>
      <c r="N49" s="16">
        <f t="shared" si="10"/>
        <v>8.949545297697657E-4</v>
      </c>
      <c r="O49" s="9">
        <f t="shared" si="11"/>
        <v>-7.0187376457065414</v>
      </c>
      <c r="P49" s="19">
        <v>87.387773930810397</v>
      </c>
      <c r="Q49" s="84">
        <v>-7.0373276736000001</v>
      </c>
      <c r="R49" s="5"/>
      <c r="S49" s="1">
        <v>2000</v>
      </c>
      <c r="T49" s="14">
        <f t="shared" si="13"/>
        <v>2.5746319317573374E-6</v>
      </c>
      <c r="U49" s="14">
        <f t="shared" si="14"/>
        <v>0</v>
      </c>
      <c r="V49" s="14">
        <f t="shared" si="15"/>
        <v>0</v>
      </c>
      <c r="W49" s="14">
        <f t="shared" si="16"/>
        <v>2.5746319317162119E-6</v>
      </c>
      <c r="X49" s="14">
        <f t="shared" si="17"/>
        <v>2.5746352463329458E-6</v>
      </c>
      <c r="Y49" s="14">
        <f t="shared" si="18"/>
        <v>0</v>
      </c>
      <c r="Z49" s="14">
        <f t="shared" si="19"/>
        <v>-4.6972669999956196E-4</v>
      </c>
      <c r="AA49" s="5"/>
    </row>
    <row r="50" spans="1:27" x14ac:dyDescent="0.25">
      <c r="A50" s="1">
        <v>2001</v>
      </c>
      <c r="B50" s="19">
        <v>141.41668000000001</v>
      </c>
      <c r="C50" s="19">
        <f>Pääoma!B50</f>
        <v>371.06847819000001</v>
      </c>
      <c r="D50" s="23">
        <f>Työvoimapanos!D49</f>
        <v>4027799.9999885457</v>
      </c>
      <c r="E50" s="16">
        <f t="shared" si="12"/>
        <v>9.076064669658947E-4</v>
      </c>
      <c r="F50" s="9">
        <f t="shared" si="8"/>
        <v>-7.0046996797359178</v>
      </c>
      <c r="G50" s="19">
        <v>80.683472860064711</v>
      </c>
      <c r="H50" s="81">
        <v>-7.0139782302000002</v>
      </c>
      <c r="I50" s="5"/>
      <c r="J50" s="1">
        <v>2001</v>
      </c>
      <c r="K50" s="19">
        <v>141.41631669126843</v>
      </c>
      <c r="L50" s="19">
        <f>Pääoma!G50</f>
        <v>371.06847819000001</v>
      </c>
      <c r="M50" s="23">
        <f>Työvoimapanos!P49</f>
        <v>4027799.9999885457</v>
      </c>
      <c r="N50" s="16">
        <f t="shared" si="10"/>
        <v>9.0760413526531816E-4</v>
      </c>
      <c r="O50" s="9">
        <f t="shared" si="11"/>
        <v>-7.0047022488048443</v>
      </c>
      <c r="P50" s="19">
        <v>80.683472860064711</v>
      </c>
      <c r="Q50" s="84">
        <v>-7.0134422185999998</v>
      </c>
      <c r="R50" s="5"/>
      <c r="S50" s="1">
        <v>2001</v>
      </c>
      <c r="T50" s="14">
        <f t="shared" si="13"/>
        <v>2.5690656263397052E-6</v>
      </c>
      <c r="U50" s="14">
        <f t="shared" si="14"/>
        <v>0</v>
      </c>
      <c r="V50" s="14">
        <f t="shared" si="15"/>
        <v>0</v>
      </c>
      <c r="W50" s="14">
        <f t="shared" si="16"/>
        <v>2.5690656263581816E-6</v>
      </c>
      <c r="X50" s="14">
        <f t="shared" si="17"/>
        <v>2.5690689264834532E-6</v>
      </c>
      <c r="Y50" s="14">
        <f t="shared" si="18"/>
        <v>0</v>
      </c>
      <c r="Z50" s="14">
        <f t="shared" si="19"/>
        <v>-5.3601160000038561E-4</v>
      </c>
      <c r="AA50" s="5"/>
    </row>
    <row r="51" spans="1:27" x14ac:dyDescent="0.25">
      <c r="A51" s="1">
        <v>2002</v>
      </c>
      <c r="B51" s="19">
        <v>144.01044999999999</v>
      </c>
      <c r="C51" s="19">
        <f>Pääoma!B51</f>
        <v>376.18407559000002</v>
      </c>
      <c r="D51" s="23">
        <f>Työvoimapanos!D50</f>
        <v>4049800.0000075856</v>
      </c>
      <c r="E51" s="16">
        <f t="shared" si="12"/>
        <v>9.165835116264258E-4</v>
      </c>
      <c r="F51" s="9">
        <f t="shared" si="8"/>
        <v>-6.9948573746759379</v>
      </c>
      <c r="G51" s="19">
        <v>80.778936301117113</v>
      </c>
      <c r="H51" s="81">
        <v>-6.9926492050000002</v>
      </c>
      <c r="I51" s="5"/>
      <c r="J51" s="1">
        <v>2002</v>
      </c>
      <c r="K51" s="19">
        <v>144.01035760271142</v>
      </c>
      <c r="L51" s="19">
        <f>Pääoma!G51</f>
        <v>376.18407559000002</v>
      </c>
      <c r="M51" s="23">
        <f>Työvoimapanos!P50</f>
        <v>4049800.0000075856</v>
      </c>
      <c r="N51" s="16">
        <f t="shared" si="10"/>
        <v>9.1658292354527464E-4</v>
      </c>
      <c r="O51" s="9">
        <f t="shared" si="11"/>
        <v>-6.9948580162774201</v>
      </c>
      <c r="P51" s="19">
        <v>80.778936301117113</v>
      </c>
      <c r="Q51" s="84">
        <v>-6.9920994557</v>
      </c>
      <c r="R51" s="5"/>
      <c r="S51" s="1">
        <v>2002</v>
      </c>
      <c r="T51" s="14">
        <f t="shared" si="13"/>
        <v>6.4160127663437474E-7</v>
      </c>
      <c r="U51" s="14">
        <f t="shared" si="14"/>
        <v>0</v>
      </c>
      <c r="V51" s="14">
        <f t="shared" si="15"/>
        <v>0</v>
      </c>
      <c r="W51" s="14">
        <f t="shared" si="16"/>
        <v>6.4160127658781863E-7</v>
      </c>
      <c r="X51" s="14">
        <f t="shared" si="17"/>
        <v>6.4160148216529933E-7</v>
      </c>
      <c r="Y51" s="14">
        <f t="shared" si="18"/>
        <v>0</v>
      </c>
      <c r="Z51" s="14">
        <f t="shared" si="19"/>
        <v>-5.4974930000017963E-4</v>
      </c>
      <c r="AA51" s="5"/>
    </row>
    <row r="52" spans="1:27" x14ac:dyDescent="0.25">
      <c r="A52" s="1">
        <v>2003</v>
      </c>
      <c r="B52" s="19">
        <v>146.90855999999999</v>
      </c>
      <c r="C52" s="19">
        <f>Pääoma!B52</f>
        <v>381.73603859000002</v>
      </c>
      <c r="D52" s="23">
        <f>Työvoimapanos!D51</f>
        <v>4034900.000001024</v>
      </c>
      <c r="E52" s="16">
        <f t="shared" si="12"/>
        <v>9.3247820712798798E-4</v>
      </c>
      <c r="F52" s="9">
        <f t="shared" si="8"/>
        <v>-6.9776647770915261</v>
      </c>
      <c r="G52" s="19">
        <v>80.074650269548769</v>
      </c>
      <c r="H52" s="81">
        <v>-6.9730959718000003</v>
      </c>
      <c r="I52" s="5"/>
      <c r="J52" s="1">
        <v>2003</v>
      </c>
      <c r="K52" s="19">
        <v>146.90869449934326</v>
      </c>
      <c r="L52" s="19">
        <f>Pääoma!G52</f>
        <v>381.73603859000002</v>
      </c>
      <c r="M52" s="23">
        <f>Työvoimapanos!P51</f>
        <v>4034900.000001024</v>
      </c>
      <c r="N52" s="16">
        <f t="shared" si="10"/>
        <v>9.3247906084070872E-4</v>
      </c>
      <c r="O52" s="9">
        <f t="shared" si="11"/>
        <v>-6.9776638615609281</v>
      </c>
      <c r="P52" s="19">
        <v>80.074650269548769</v>
      </c>
      <c r="Q52" s="84">
        <v>-6.9725682931000001</v>
      </c>
      <c r="R52" s="5"/>
      <c r="S52" s="1">
        <v>2003</v>
      </c>
      <c r="T52" s="14">
        <f t="shared" si="13"/>
        <v>-9.1553101644343162E-7</v>
      </c>
      <c r="U52" s="14">
        <f t="shared" si="14"/>
        <v>0</v>
      </c>
      <c r="V52" s="14">
        <f t="shared" si="15"/>
        <v>0</v>
      </c>
      <c r="W52" s="14">
        <f t="shared" si="16"/>
        <v>-9.1553101639932947E-7</v>
      </c>
      <c r="X52" s="14">
        <f t="shared" si="17"/>
        <v>-9.1553059800020264E-7</v>
      </c>
      <c r="Y52" s="14">
        <f t="shared" si="18"/>
        <v>0</v>
      </c>
      <c r="Z52" s="14">
        <f t="shared" si="19"/>
        <v>-5.2767870000014483E-4</v>
      </c>
      <c r="AA52" s="5"/>
    </row>
    <row r="53" spans="1:27" x14ac:dyDescent="0.25">
      <c r="A53" s="1">
        <v>2004</v>
      </c>
      <c r="B53" s="19">
        <v>152.96834999999999</v>
      </c>
      <c r="C53" s="19">
        <f>Pääoma!B53</f>
        <v>388.06139492</v>
      </c>
      <c r="D53" s="23">
        <f>Työvoimapanos!D52</f>
        <v>4061500.0000009895</v>
      </c>
      <c r="E53" s="16">
        <f t="shared" si="12"/>
        <v>9.6125858297478194E-4</v>
      </c>
      <c r="F53" s="9">
        <f t="shared" si="8"/>
        <v>-6.9472671082118183</v>
      </c>
      <c r="G53" s="19">
        <v>83.209196081993809</v>
      </c>
      <c r="H53" s="81">
        <v>-6.9554488963000001</v>
      </c>
      <c r="I53" s="5"/>
      <c r="J53" s="1">
        <v>2004</v>
      </c>
      <c r="K53" s="19">
        <v>152.96851973729972</v>
      </c>
      <c r="L53" s="19">
        <f>Pääoma!G53</f>
        <v>388.06139492</v>
      </c>
      <c r="M53" s="23">
        <f>Työvoimapanos!P52</f>
        <v>4061500.0000009895</v>
      </c>
      <c r="N53" s="16">
        <f t="shared" si="10"/>
        <v>9.6125964961004491E-4</v>
      </c>
      <c r="O53" s="9">
        <f t="shared" si="11"/>
        <v>-6.9472659985887786</v>
      </c>
      <c r="P53" s="19">
        <v>83.209196081993809</v>
      </c>
      <c r="Q53" s="84">
        <v>-6.9549608185</v>
      </c>
      <c r="R53" s="5"/>
      <c r="S53" s="1">
        <v>2004</v>
      </c>
      <c r="T53" s="14">
        <f t="shared" si="13"/>
        <v>-1.1096236556677733E-6</v>
      </c>
      <c r="U53" s="14">
        <f t="shared" si="14"/>
        <v>0</v>
      </c>
      <c r="V53" s="14">
        <f t="shared" si="15"/>
        <v>0</v>
      </c>
      <c r="W53" s="14">
        <f t="shared" si="16"/>
        <v>-1.1096236557587154E-6</v>
      </c>
      <c r="X53" s="14">
        <f t="shared" si="17"/>
        <v>-1.1096230396745455E-6</v>
      </c>
      <c r="Y53" s="14">
        <f t="shared" si="18"/>
        <v>0</v>
      </c>
      <c r="Z53" s="14">
        <f t="shared" si="19"/>
        <v>-4.8807780000004186E-4</v>
      </c>
      <c r="AA53" s="5"/>
    </row>
    <row r="54" spans="1:27" x14ac:dyDescent="0.25">
      <c r="A54" s="1">
        <v>2005</v>
      </c>
      <c r="B54" s="19">
        <v>157.429</v>
      </c>
      <c r="C54" s="19">
        <f>Pääoma!B54</f>
        <v>395.04939492</v>
      </c>
      <c r="D54" s="23">
        <f>Työvoimapanos!D53</f>
        <v>4099399.9999916037</v>
      </c>
      <c r="E54" s="16">
        <f t="shared" si="12"/>
        <v>9.7721146482471948E-4</v>
      </c>
      <c r="F54" s="9">
        <f t="shared" si="8"/>
        <v>-6.9308074863278586</v>
      </c>
      <c r="G54" s="19">
        <v>84.446374133311267</v>
      </c>
      <c r="H54" s="81">
        <v>-6.9403857445000003</v>
      </c>
      <c r="I54" s="5"/>
      <c r="J54" s="1">
        <v>2005</v>
      </c>
      <c r="K54" s="19">
        <v>157.429</v>
      </c>
      <c r="L54" s="19">
        <f>Pääoma!G54</f>
        <v>395.04939492</v>
      </c>
      <c r="M54" s="23">
        <f>Työvoimapanos!P53</f>
        <v>4099399.9999916037</v>
      </c>
      <c r="N54" s="16">
        <f t="shared" si="10"/>
        <v>9.7721146482471948E-4</v>
      </c>
      <c r="O54" s="9">
        <f t="shared" si="11"/>
        <v>-6.9308074863278586</v>
      </c>
      <c r="P54" s="19">
        <v>84.446374133311267</v>
      </c>
      <c r="Q54" s="84">
        <v>-6.9399632663000004</v>
      </c>
      <c r="R54" s="5"/>
      <c r="S54" s="1">
        <v>2005</v>
      </c>
      <c r="T54" s="14">
        <f t="shared" si="13"/>
        <v>0</v>
      </c>
      <c r="U54" s="14">
        <f t="shared" si="14"/>
        <v>0</v>
      </c>
      <c r="V54" s="14">
        <f t="shared" si="15"/>
        <v>0</v>
      </c>
      <c r="W54" s="14">
        <f t="shared" si="16"/>
        <v>0</v>
      </c>
      <c r="X54" s="14">
        <f t="shared" si="17"/>
        <v>0</v>
      </c>
      <c r="Y54" s="14">
        <f t="shared" si="18"/>
        <v>0</v>
      </c>
      <c r="Z54" s="14">
        <f t="shared" si="19"/>
        <v>-4.2247819999996494E-4</v>
      </c>
      <c r="AA54" s="5"/>
    </row>
    <row r="55" spans="1:27" x14ac:dyDescent="0.25">
      <c r="A55" s="1">
        <v>2006</v>
      </c>
      <c r="B55" s="19">
        <v>164.37254999999999</v>
      </c>
      <c r="C55" s="19">
        <f>Pääoma!B55</f>
        <v>402.30679075</v>
      </c>
      <c r="D55" s="23">
        <f>Työvoimapanos!D54</f>
        <v>4157800.0000025714</v>
      </c>
      <c r="E55" s="16">
        <f t="shared" si="12"/>
        <v>1.0045530551129967E-3</v>
      </c>
      <c r="F55" s="9">
        <f t="shared" si="8"/>
        <v>-6.9032125576695353</v>
      </c>
      <c r="G55" s="19">
        <v>86.421876817484758</v>
      </c>
      <c r="H55" s="81">
        <v>-6.9275946667000001</v>
      </c>
      <c r="I55" s="5"/>
      <c r="J55" s="1">
        <v>2006</v>
      </c>
      <c r="K55" s="19">
        <v>164.37300405176862</v>
      </c>
      <c r="L55" s="19">
        <f>Pääoma!G55</f>
        <v>402.30679075</v>
      </c>
      <c r="M55" s="23">
        <f>Työvoimapanos!P54</f>
        <v>4157800.0000025714</v>
      </c>
      <c r="N55" s="16">
        <f t="shared" si="10"/>
        <v>1.0045558300233533E-3</v>
      </c>
      <c r="O55" s="9">
        <f t="shared" si="11"/>
        <v>-6.9032097953400493</v>
      </c>
      <c r="P55" s="19">
        <v>86.421876817484758</v>
      </c>
      <c r="Q55" s="84">
        <v>-6.9272324340000004</v>
      </c>
      <c r="R55" s="5"/>
      <c r="S55" s="1">
        <v>2006</v>
      </c>
      <c r="T55" s="14">
        <f t="shared" si="13"/>
        <v>-2.7623333009556978E-6</v>
      </c>
      <c r="U55" s="14">
        <f t="shared" si="14"/>
        <v>0</v>
      </c>
      <c r="V55" s="14">
        <f t="shared" si="15"/>
        <v>0</v>
      </c>
      <c r="W55" s="14">
        <f t="shared" si="16"/>
        <v>-2.7623333008577338E-6</v>
      </c>
      <c r="X55" s="14">
        <f t="shared" si="17"/>
        <v>-2.7623294860390502E-6</v>
      </c>
      <c r="Y55" s="14">
        <f t="shared" si="18"/>
        <v>0</v>
      </c>
      <c r="Z55" s="14">
        <f t="shared" si="19"/>
        <v>-3.6223269999968721E-4</v>
      </c>
      <c r="AA55" s="5"/>
    </row>
    <row r="56" spans="1:27" x14ac:dyDescent="0.25">
      <c r="A56" s="1">
        <v>2007</v>
      </c>
      <c r="B56" s="19">
        <v>173.1422</v>
      </c>
      <c r="C56" s="19">
        <f>Pääoma!B56</f>
        <v>412.24841798</v>
      </c>
      <c r="D56" s="23">
        <f>Työvoimapanos!D55</f>
        <v>4242200.0000016354</v>
      </c>
      <c r="E56" s="16">
        <f t="shared" si="12"/>
        <v>1.035530849640177E-3</v>
      </c>
      <c r="F56" s="9">
        <f t="shared" si="8"/>
        <v>-6.8728410855490605</v>
      </c>
      <c r="G56" s="19">
        <v>86.784980114163318</v>
      </c>
      <c r="H56" s="81">
        <v>-6.9177298134000003</v>
      </c>
      <c r="I56" s="5"/>
      <c r="J56" s="1">
        <v>2007</v>
      </c>
      <c r="K56" s="19">
        <v>173.14274217985536</v>
      </c>
      <c r="L56" s="19">
        <f>Pääoma!G56</f>
        <v>412.24841798</v>
      </c>
      <c r="M56" s="23">
        <f>Työvoimapanos!P55</f>
        <v>4242200.0000016354</v>
      </c>
      <c r="N56" s="16">
        <f t="shared" si="10"/>
        <v>1.0355340923156558E-3</v>
      </c>
      <c r="O56" s="9">
        <f t="shared" si="11"/>
        <v>-6.872837954140274</v>
      </c>
      <c r="P56" s="19">
        <v>86.784980114163318</v>
      </c>
      <c r="Q56" s="84">
        <v>-6.9173861067000004</v>
      </c>
      <c r="R56" s="5"/>
      <c r="S56" s="1">
        <v>2007</v>
      </c>
      <c r="T56" s="14">
        <f t="shared" si="13"/>
        <v>-3.1314136897788449E-6</v>
      </c>
      <c r="U56" s="14">
        <f t="shared" si="14"/>
        <v>0</v>
      </c>
      <c r="V56" s="14">
        <f t="shared" si="15"/>
        <v>0</v>
      </c>
      <c r="W56" s="14">
        <f t="shared" si="16"/>
        <v>-3.1314136898508897E-6</v>
      </c>
      <c r="X56" s="14">
        <f t="shared" si="17"/>
        <v>-3.1314087864942053E-6</v>
      </c>
      <c r="Y56" s="14">
        <f t="shared" si="18"/>
        <v>0</v>
      </c>
      <c r="Z56" s="14">
        <f t="shared" si="19"/>
        <v>-3.4370669999983505E-4</v>
      </c>
      <c r="AA56" s="5"/>
    </row>
    <row r="57" spans="1:27" x14ac:dyDescent="0.25">
      <c r="A57" s="1">
        <v>2008</v>
      </c>
      <c r="B57" s="19">
        <v>173.65048999999999</v>
      </c>
      <c r="C57" s="19">
        <f>Pääoma!B57</f>
        <v>421.29514641999998</v>
      </c>
      <c r="D57" s="23">
        <f>Työvoimapanos!D56</f>
        <v>4305900.0000059782</v>
      </c>
      <c r="E57" s="16">
        <f t="shared" si="12"/>
        <v>1.0207730438625859E-3</v>
      </c>
      <c r="F57" s="9">
        <f t="shared" si="8"/>
        <v>-6.8871950525968426</v>
      </c>
      <c r="G57" s="19">
        <v>82.565984853421099</v>
      </c>
      <c r="H57" s="81">
        <v>-6.9122758763999999</v>
      </c>
      <c r="I57" s="5"/>
      <c r="J57" s="1">
        <v>2008</v>
      </c>
      <c r="K57" s="19">
        <v>173.65109793363055</v>
      </c>
      <c r="L57" s="19">
        <f>Pääoma!G57</f>
        <v>421.29514641999998</v>
      </c>
      <c r="M57" s="23">
        <f>Työvoimapanos!P56</f>
        <v>4305900.0000059782</v>
      </c>
      <c r="N57" s="16">
        <f t="shared" si="10"/>
        <v>1.0207766174906391E-3</v>
      </c>
      <c r="O57" s="9">
        <f t="shared" si="11"/>
        <v>-6.8871915516993418</v>
      </c>
      <c r="P57" s="19">
        <v>82.565984853421099</v>
      </c>
      <c r="Q57" s="84">
        <v>-6.9120716740999999</v>
      </c>
      <c r="R57" s="5"/>
      <c r="S57" s="1">
        <v>2008</v>
      </c>
      <c r="T57" s="14">
        <f t="shared" si="13"/>
        <v>-3.5009036286725965E-6</v>
      </c>
      <c r="U57" s="14">
        <f t="shared" si="14"/>
        <v>0</v>
      </c>
      <c r="V57" s="14">
        <f t="shared" si="15"/>
        <v>0</v>
      </c>
      <c r="W57" s="14">
        <f t="shared" si="16"/>
        <v>-3.5009036285646367E-6</v>
      </c>
      <c r="X57" s="14">
        <f t="shared" si="17"/>
        <v>-3.500897500785527E-6</v>
      </c>
      <c r="Y57" s="14">
        <f t="shared" si="18"/>
        <v>0</v>
      </c>
      <c r="Z57" s="14">
        <f t="shared" si="19"/>
        <v>-2.0420229999995598E-4</v>
      </c>
      <c r="AA57" s="5"/>
    </row>
    <row r="58" spans="1:27" x14ac:dyDescent="0.25">
      <c r="A58" s="1">
        <v>2009</v>
      </c>
      <c r="B58" s="19">
        <v>158.82315</v>
      </c>
      <c r="C58" s="19">
        <f>Pääoma!B58</f>
        <v>425.61493752000001</v>
      </c>
      <c r="D58" s="23">
        <f>Työvoimapanos!D57</f>
        <v>4154400.0000103312</v>
      </c>
      <c r="E58" s="16">
        <f t="shared" si="12"/>
        <v>9.5219852078222379E-4</v>
      </c>
      <c r="F58" s="9">
        <f t="shared" si="8"/>
        <v>-6.9567370146788878</v>
      </c>
      <c r="G58" s="19">
        <v>67.87685550744591</v>
      </c>
      <c r="H58" s="81">
        <v>-6.9107645142000003</v>
      </c>
      <c r="I58" s="5"/>
      <c r="J58" s="1">
        <v>2009</v>
      </c>
      <c r="K58" s="19">
        <v>158.82337529944482</v>
      </c>
      <c r="L58" s="19">
        <f>Pääoma!G58</f>
        <v>425.61493752000001</v>
      </c>
      <c r="M58" s="23">
        <f>Työvoimapanos!P57</f>
        <v>4154400.0000103312</v>
      </c>
      <c r="N58" s="16">
        <f t="shared" si="10"/>
        <v>9.5219987152862372E-4</v>
      </c>
      <c r="O58" s="9">
        <f t="shared" si="11"/>
        <v>-6.956735596124445</v>
      </c>
      <c r="P58" s="19">
        <v>67.87685550744591</v>
      </c>
      <c r="Q58" s="84">
        <v>-6.9108441107000003</v>
      </c>
      <c r="R58" s="5"/>
      <c r="S58" s="1">
        <v>2009</v>
      </c>
      <c r="T58" s="14">
        <f t="shared" si="13"/>
        <v>-1.418555448757332E-6</v>
      </c>
      <c r="U58" s="14">
        <f t="shared" si="14"/>
        <v>0</v>
      </c>
      <c r="V58" s="14">
        <f t="shared" si="15"/>
        <v>0</v>
      </c>
      <c r="W58" s="14">
        <f t="shared" si="16"/>
        <v>-1.418555448732202E-6</v>
      </c>
      <c r="X58" s="14">
        <f t="shared" si="17"/>
        <v>-1.4185544428002572E-6</v>
      </c>
      <c r="Y58" s="14">
        <f t="shared" si="18"/>
        <v>0</v>
      </c>
      <c r="Z58" s="14">
        <f t="shared" si="19"/>
        <v>7.9596500000000958E-5</v>
      </c>
      <c r="AA58" s="5"/>
    </row>
    <row r="59" spans="1:27" x14ac:dyDescent="0.25">
      <c r="A59" s="1">
        <v>2010</v>
      </c>
      <c r="B59" s="19">
        <v>164.10272000000001</v>
      </c>
      <c r="C59" s="19">
        <f>Pääoma!B59</f>
        <v>430.06872392999998</v>
      </c>
      <c r="D59" s="23">
        <f>Työvoimapanos!D58</f>
        <v>4162599.9999913001</v>
      </c>
      <c r="E59" s="16">
        <f t="shared" si="12"/>
        <v>9.7901757119593668E-4</v>
      </c>
      <c r="F59" s="9">
        <f t="shared" si="8"/>
        <v>-6.9289609674886625</v>
      </c>
      <c r="G59" s="19">
        <v>79.662905739212363</v>
      </c>
      <c r="H59" s="81">
        <v>-6.9096050181999997</v>
      </c>
      <c r="I59" s="5"/>
      <c r="J59" s="1">
        <v>2010</v>
      </c>
      <c r="K59" s="19">
        <v>164.10280344075798</v>
      </c>
      <c r="L59" s="19">
        <f>Pääoma!G59</f>
        <v>430.06872392999998</v>
      </c>
      <c r="M59" s="23">
        <f>Työvoimapanos!P58</f>
        <v>4162599.9999913001</v>
      </c>
      <c r="N59" s="16">
        <f t="shared" si="10"/>
        <v>9.7901806899370757E-4</v>
      </c>
      <c r="O59" s="9">
        <f t="shared" si="11"/>
        <v>-6.9289604590221563</v>
      </c>
      <c r="P59" s="19">
        <v>79.662905739212363</v>
      </c>
      <c r="Q59" s="84">
        <v>-6.909627618</v>
      </c>
      <c r="R59" s="5"/>
      <c r="S59" s="1">
        <v>2010</v>
      </c>
      <c r="T59" s="14">
        <f t="shared" si="13"/>
        <v>-5.0846663587264095E-7</v>
      </c>
      <c r="U59" s="14">
        <f t="shared" si="14"/>
        <v>0</v>
      </c>
      <c r="V59" s="14">
        <f t="shared" si="15"/>
        <v>0</v>
      </c>
      <c r="W59" s="14">
        <f t="shared" si="16"/>
        <v>-5.0846663587259298E-7</v>
      </c>
      <c r="X59" s="14">
        <f t="shared" si="17"/>
        <v>-5.0846650623270762E-7</v>
      </c>
      <c r="Y59" s="14">
        <f t="shared" si="18"/>
        <v>0</v>
      </c>
      <c r="Z59" s="14">
        <f t="shared" si="19"/>
        <v>2.2599800000300263E-5</v>
      </c>
      <c r="AA59" s="5"/>
    </row>
    <row r="60" spans="1:27" x14ac:dyDescent="0.25">
      <c r="A60" s="1">
        <v>2011</v>
      </c>
      <c r="B60" s="19">
        <v>168.66063</v>
      </c>
      <c r="C60" s="19">
        <f>Pääoma!B60</f>
        <v>436.47790930000002</v>
      </c>
      <c r="D60" s="23">
        <f>Työvoimapanos!D59</f>
        <v>4215999.9999995846</v>
      </c>
      <c r="E60" s="16">
        <f t="shared" si="12"/>
        <v>9.9275374226072844E-4</v>
      </c>
      <c r="F60" s="9">
        <f t="shared" si="8"/>
        <v>-6.9150279183697601</v>
      </c>
      <c r="G60" s="19">
        <v>83.94274735387414</v>
      </c>
      <c r="H60" s="81">
        <v>-6.9082917598</v>
      </c>
      <c r="I60" s="5"/>
      <c r="J60" s="1">
        <v>2011</v>
      </c>
      <c r="K60" s="19">
        <v>168.66072076267139</v>
      </c>
      <c r="L60" s="19">
        <f>Pääoma!G60</f>
        <v>436.47790930000002</v>
      </c>
      <c r="M60" s="23">
        <f>Työvoimapanos!P59</f>
        <v>4214438.2592695225</v>
      </c>
      <c r="N60" s="16">
        <f t="shared" si="10"/>
        <v>9.9299338565377688E-4</v>
      </c>
      <c r="O60" s="9">
        <f t="shared" si="11"/>
        <v>-6.9147865549143201</v>
      </c>
      <c r="P60" s="19">
        <v>83.94274735387414</v>
      </c>
      <c r="Q60" s="84">
        <v>-6.9081756226</v>
      </c>
      <c r="R60" s="5"/>
      <c r="S60" s="1">
        <v>2011</v>
      </c>
      <c r="T60" s="14">
        <f t="shared" si="13"/>
        <v>-5.381378653161432E-7</v>
      </c>
      <c r="U60" s="14">
        <f t="shared" si="14"/>
        <v>0</v>
      </c>
      <c r="V60" s="14">
        <f t="shared" si="15"/>
        <v>3.7043186196923173E-4</v>
      </c>
      <c r="W60" s="14">
        <f t="shared" si="16"/>
        <v>-2.4139258594253104E-4</v>
      </c>
      <c r="X60" s="14">
        <f t="shared" si="17"/>
        <v>-2.4136345543990245E-4</v>
      </c>
      <c r="Y60" s="14">
        <f t="shared" si="18"/>
        <v>0</v>
      </c>
      <c r="Z60" s="14">
        <f t="shared" si="19"/>
        <v>-1.1613720000003269E-4</v>
      </c>
      <c r="AA60" s="5"/>
    </row>
    <row r="61" spans="1:27" x14ac:dyDescent="0.25">
      <c r="A61" s="1">
        <v>2012</v>
      </c>
      <c r="B61" s="19">
        <v>168.42791377</v>
      </c>
      <c r="C61" s="19">
        <f>Pääoma!B61</f>
        <v>441.77881332999999</v>
      </c>
      <c r="D61" s="23">
        <f>Työvoimapanos!D60</f>
        <v>4231003.2385306219</v>
      </c>
      <c r="E61" s="16">
        <f t="shared" si="12"/>
        <v>9.8492730444739332E-4</v>
      </c>
      <c r="F61" s="9">
        <f t="shared" si="8"/>
        <v>-6.9229427221072095</v>
      </c>
      <c r="G61" s="19">
        <v>78.238855730531085</v>
      </c>
      <c r="H61" s="81">
        <v>-6.9060810266999999</v>
      </c>
      <c r="I61" s="5"/>
      <c r="J61" s="1">
        <v>2012</v>
      </c>
      <c r="K61" s="19">
        <v>168.30826134608469</v>
      </c>
      <c r="L61" s="19">
        <f>Pääoma!G61</f>
        <v>442.78506590749072</v>
      </c>
      <c r="M61" s="23">
        <f>Työvoimapanos!P60</f>
        <v>4207500</v>
      </c>
      <c r="N61" s="16">
        <f t="shared" si="10"/>
        <v>9.8701150497979245E-4</v>
      </c>
      <c r="O61" s="9">
        <f t="shared" si="11"/>
        <v>-6.9208288620842486</v>
      </c>
      <c r="P61" s="19">
        <v>78.238855730531085</v>
      </c>
      <c r="Q61" s="84">
        <v>-6.9056765020000004</v>
      </c>
      <c r="R61" s="5"/>
      <c r="S61" s="1">
        <v>2012</v>
      </c>
      <c r="T61" s="14">
        <f t="shared" si="13"/>
        <v>7.1040732641684172E-4</v>
      </c>
      <c r="U61" s="14">
        <f t="shared" si="14"/>
        <v>-2.2777293684726261E-3</v>
      </c>
      <c r="V61" s="14">
        <f t="shared" si="15"/>
        <v>5.5550036730258479E-3</v>
      </c>
      <c r="W61" s="14">
        <f t="shared" si="16"/>
        <v>-2.1160958001550192E-3</v>
      </c>
      <c r="X61" s="14">
        <f t="shared" si="17"/>
        <v>-2.1138600229608784E-3</v>
      </c>
      <c r="Y61" s="14">
        <f t="shared" si="18"/>
        <v>0</v>
      </c>
      <c r="Z61" s="14">
        <f t="shared" si="19"/>
        <v>-4.0452469999952001E-4</v>
      </c>
      <c r="AA61" s="5"/>
    </row>
    <row r="62" spans="1:27" x14ac:dyDescent="0.25">
      <c r="A62" s="1">
        <v>2013</v>
      </c>
      <c r="B62" s="19">
        <v>168.86926851999999</v>
      </c>
      <c r="C62" s="19">
        <f>Pääoma!B62</f>
        <v>446.26546848999999</v>
      </c>
      <c r="D62" s="23">
        <f>Työvoimapanos!D61</f>
        <v>4211171.2609420149</v>
      </c>
      <c r="E62" s="16">
        <f t="shared" si="12"/>
        <v>9.8703166542988803E-4</v>
      </c>
      <c r="F62" s="9">
        <f t="shared" si="8"/>
        <v>-6.9208084365430054</v>
      </c>
      <c r="G62" s="19"/>
      <c r="H62" s="81">
        <v>-6.9028967054999999</v>
      </c>
      <c r="I62" s="5"/>
      <c r="J62" s="1">
        <v>2013</v>
      </c>
      <c r="K62" s="19">
        <v>169.0039357477084</v>
      </c>
      <c r="L62" s="19">
        <f>Pääoma!G62</f>
        <v>447.88227676608983</v>
      </c>
      <c r="M62" s="23">
        <f>Työvoimapanos!P61</f>
        <v>4186462.5</v>
      </c>
      <c r="N62" s="16">
        <f t="shared" si="10"/>
        <v>9.9035016438109628E-4</v>
      </c>
      <c r="O62" s="9">
        <f t="shared" si="11"/>
        <v>-6.9174519759781843</v>
      </c>
      <c r="Q62" s="84">
        <v>-6.9022383723000003</v>
      </c>
      <c r="R62" s="5"/>
      <c r="S62" s="1">
        <v>2013</v>
      </c>
      <c r="T62" s="14">
        <f t="shared" si="13"/>
        <v>-7.9746438702940235E-4</v>
      </c>
      <c r="U62" s="14">
        <f t="shared" si="14"/>
        <v>-3.6229741941731061E-3</v>
      </c>
      <c r="V62" s="14">
        <f t="shared" si="15"/>
        <v>5.8674319829224086E-3</v>
      </c>
      <c r="W62" s="14">
        <f t="shared" si="16"/>
        <v>-3.3620997860923899E-3</v>
      </c>
      <c r="X62" s="14">
        <f t="shared" si="17"/>
        <v>-3.3564605648210843E-3</v>
      </c>
      <c r="Y62" s="14"/>
      <c r="Z62" s="14">
        <f t="shared" si="19"/>
        <v>-6.5833319999963891E-4</v>
      </c>
      <c r="AA62" s="5"/>
    </row>
    <row r="63" spans="1:27" x14ac:dyDescent="0.25">
      <c r="A63" s="35">
        <v>2014</v>
      </c>
      <c r="B63" s="44">
        <v>170.85785139999999</v>
      </c>
      <c r="C63" s="44">
        <f>Pääoma!B63</f>
        <v>450.94593982999999</v>
      </c>
      <c r="D63" s="45">
        <f>Työvoimapanos!D62</f>
        <v>4211492.6387784891</v>
      </c>
      <c r="E63" s="74">
        <f t="shared" si="12"/>
        <v>9.9496531763790187E-4</v>
      </c>
      <c r="F63" s="28">
        <f t="shared" si="8"/>
        <v>-6.9128026780585135</v>
      </c>
      <c r="G63" s="44"/>
      <c r="H63" s="82">
        <v>-6.8986282443000002</v>
      </c>
      <c r="I63" s="5"/>
      <c r="J63" s="1">
        <v>2014</v>
      </c>
      <c r="K63" s="19">
        <v>171.64175789823193</v>
      </c>
      <c r="L63" s="19">
        <f>Pääoma!G63</f>
        <v>453.54389653737178</v>
      </c>
      <c r="M63" s="23">
        <f>Työvoimapanos!P62</f>
        <v>4207394.8125000009</v>
      </c>
      <c r="N63" s="16">
        <f t="shared" si="10"/>
        <v>9.9815403268913418E-4</v>
      </c>
      <c r="O63" s="9">
        <f t="shared" si="11"/>
        <v>-6.9096029521903359</v>
      </c>
      <c r="Q63" s="84">
        <v>-6.8977329712</v>
      </c>
      <c r="R63" s="5"/>
      <c r="S63" s="1">
        <v>2014</v>
      </c>
      <c r="T63" s="14">
        <f t="shared" si="13"/>
        <v>-4.5880624847418798E-3</v>
      </c>
      <c r="U63" s="14">
        <f t="shared" si="14"/>
        <v>-5.7611267291843996E-3</v>
      </c>
      <c r="V63" s="14">
        <f t="shared" si="15"/>
        <v>9.7301043358268685E-4</v>
      </c>
      <c r="W63" s="14">
        <f t="shared" si="16"/>
        <v>-3.204850455292731E-3</v>
      </c>
      <c r="X63" s="14">
        <f t="shared" si="17"/>
        <v>-3.1997258681775165E-3</v>
      </c>
      <c r="Y63" s="14"/>
      <c r="Z63" s="14">
        <f t="shared" si="19"/>
        <v>-8.9527310000026006E-4</v>
      </c>
      <c r="AA63" s="5"/>
    </row>
    <row r="64" spans="1:27" x14ac:dyDescent="0.25">
      <c r="A64" s="1">
        <v>2015</v>
      </c>
      <c r="B64" s="19"/>
      <c r="C64" s="19"/>
      <c r="D64" s="19"/>
      <c r="E64" s="19"/>
      <c r="F64" s="19"/>
      <c r="G64" s="19"/>
      <c r="H64" s="81">
        <v>-6.8932477373000003</v>
      </c>
      <c r="I64" s="5"/>
      <c r="J64" s="35">
        <v>2015</v>
      </c>
      <c r="K64" s="44">
        <v>175.16938383024993</v>
      </c>
      <c r="L64" s="44">
        <f>Pääoma!G64</f>
        <v>459.8350251166205</v>
      </c>
      <c r="M64" s="45">
        <f>Työvoimapanos!P63</f>
        <v>4241053.970999999</v>
      </c>
      <c r="N64" s="74">
        <f t="shared" si="10"/>
        <v>1.0085316131262189E-3</v>
      </c>
      <c r="O64" s="28">
        <f t="shared" si="11"/>
        <v>-6.8992598543818611</v>
      </c>
      <c r="P64" s="73"/>
      <c r="Q64" s="85">
        <v>-6.8921088195999998</v>
      </c>
      <c r="R64" s="5"/>
      <c r="S64" s="1">
        <v>2015</v>
      </c>
      <c r="T64" s="14"/>
      <c r="U64" s="14"/>
      <c r="V64" s="14"/>
      <c r="W64" s="14"/>
      <c r="X64" s="14"/>
      <c r="Y64" s="14"/>
      <c r="Z64" s="14">
        <f t="shared" si="19"/>
        <v>-1.1389177000005191E-3</v>
      </c>
      <c r="AA64" s="5"/>
    </row>
    <row r="65" spans="1:27" x14ac:dyDescent="0.25">
      <c r="A65" s="1">
        <v>2016</v>
      </c>
      <c r="B65" s="19"/>
      <c r="C65" s="19"/>
      <c r="D65" s="19"/>
      <c r="E65" s="19"/>
      <c r="F65" s="19"/>
      <c r="G65" s="19"/>
      <c r="H65" s="81">
        <v>-6.8870278689999997</v>
      </c>
      <c r="I65" s="5"/>
      <c r="J65" s="1">
        <v>2016</v>
      </c>
      <c r="Q65" s="84">
        <v>-6.8855024079999998</v>
      </c>
      <c r="R65" s="5"/>
      <c r="S65" s="1">
        <v>2016</v>
      </c>
      <c r="T65" s="14"/>
      <c r="U65" s="14"/>
      <c r="V65" s="14"/>
      <c r="W65" s="14"/>
      <c r="X65" s="14"/>
      <c r="Y65" s="14"/>
      <c r="Z65" s="14">
        <f t="shared" si="19"/>
        <v>-1.5254609999999502E-3</v>
      </c>
      <c r="AA65" s="5"/>
    </row>
    <row r="66" spans="1:27" ht="15.75" thickBot="1" x14ac:dyDescent="0.3">
      <c r="A66" s="36">
        <v>2017</v>
      </c>
      <c r="B66" s="52"/>
      <c r="C66" s="52"/>
      <c r="D66" s="52"/>
      <c r="E66" s="52"/>
      <c r="F66" s="52"/>
      <c r="G66" s="52"/>
      <c r="H66" s="83">
        <v>-6.8800176105000004</v>
      </c>
      <c r="I66" s="38"/>
      <c r="J66" s="36">
        <v>2017</v>
      </c>
      <c r="K66" s="39"/>
      <c r="L66" s="39"/>
      <c r="M66" s="39"/>
      <c r="N66" s="39"/>
      <c r="O66" s="39"/>
      <c r="P66" s="39"/>
      <c r="Q66" s="86">
        <v>-6.8781565004000003</v>
      </c>
      <c r="R66" s="38"/>
      <c r="S66" s="36">
        <v>2017</v>
      </c>
      <c r="T66" s="40"/>
      <c r="U66" s="40"/>
      <c r="V66" s="40"/>
      <c r="W66" s="40"/>
      <c r="X66" s="40"/>
      <c r="Y66" s="40"/>
      <c r="Z66" s="40">
        <f t="shared" si="19"/>
        <v>-1.8611101000001185E-3</v>
      </c>
      <c r="AA66" s="38"/>
    </row>
    <row r="67" spans="1:27" ht="15.75" thickTop="1" x14ac:dyDescent="0.25">
      <c r="I67" s="3"/>
      <c r="R67" s="3"/>
    </row>
    <row r="68" spans="1:27" x14ac:dyDescent="0.25">
      <c r="A68" t="s">
        <v>110</v>
      </c>
      <c r="E68" s="69" t="s">
        <v>11</v>
      </c>
      <c r="I68" s="3"/>
      <c r="N68" s="69" t="s">
        <v>126</v>
      </c>
      <c r="R68" s="3"/>
    </row>
    <row r="69" spans="1:27" x14ac:dyDescent="0.25">
      <c r="R69" s="3"/>
    </row>
    <row r="70" spans="1:27" x14ac:dyDescent="0.25">
      <c r="A70" t="s">
        <v>81</v>
      </c>
    </row>
    <row r="72" spans="1:27" x14ac:dyDescent="0.25">
      <c r="B72" s="1" t="s">
        <v>127</v>
      </c>
    </row>
    <row r="74" spans="1:27" x14ac:dyDescent="0.25">
      <c r="B74" s="1" t="s">
        <v>129</v>
      </c>
    </row>
  </sheetData>
  <mergeCells count="3">
    <mergeCell ref="A1:H1"/>
    <mergeCell ref="J1:Q1"/>
    <mergeCell ref="S1:AA1"/>
  </mergeCells>
  <pageMargins left="0.7" right="0.7" top="0.75" bottom="0.75" header="0.3" footer="0.3"/>
  <pageSetup paperSize="9" scale="26" fitToHeight="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topLeftCell="A64" workbookViewId="0">
      <selection activeCell="H68" sqref="H68"/>
    </sheetView>
  </sheetViews>
  <sheetFormatPr defaultRowHeight="15" x14ac:dyDescent="0.25"/>
  <cols>
    <col min="1" max="1" width="11" customWidth="1"/>
    <col min="2" max="2" width="12.5703125" customWidth="1"/>
    <col min="3" max="4" width="14.140625" customWidth="1"/>
    <col min="5" max="5" width="12" bestFit="1" customWidth="1"/>
    <col min="7" max="7" width="12.28515625" customWidth="1"/>
    <col min="8" max="8" width="13.85546875" customWidth="1"/>
    <col min="9" max="9" width="14.7109375" style="3" customWidth="1"/>
    <col min="10" max="10" width="12.85546875" customWidth="1"/>
    <col min="13" max="13" width="12.7109375" bestFit="1" customWidth="1"/>
    <col min="14" max="14" width="14.140625" customWidth="1"/>
    <col min="15" max="15" width="17.5703125" customWidth="1"/>
    <col min="16" max="16" width="15" customWidth="1"/>
  </cols>
  <sheetData>
    <row r="1" spans="1:18" s="3" customFormat="1" ht="22.5" x14ac:dyDescent="0.3">
      <c r="A1" s="102" t="s">
        <v>61</v>
      </c>
      <c r="B1" s="102"/>
      <c r="C1" s="102"/>
      <c r="D1" s="102"/>
      <c r="F1" s="102" t="s">
        <v>62</v>
      </c>
      <c r="G1" s="102"/>
      <c r="H1" s="102"/>
      <c r="I1" s="102"/>
      <c r="J1" s="102"/>
      <c r="L1" s="102" t="s">
        <v>76</v>
      </c>
      <c r="M1" s="102"/>
      <c r="N1" s="102"/>
      <c r="O1" s="102"/>
      <c r="P1" s="102"/>
      <c r="Q1" s="102"/>
      <c r="R1" s="102"/>
    </row>
    <row r="2" spans="1:18" ht="60" x14ac:dyDescent="0.25">
      <c r="A2" s="3" t="s">
        <v>1</v>
      </c>
      <c r="B2" s="69" t="s">
        <v>4</v>
      </c>
      <c r="C2" s="21" t="s">
        <v>54</v>
      </c>
      <c r="D2" s="69" t="s">
        <v>55</v>
      </c>
      <c r="E2" s="5"/>
      <c r="F2" s="3" t="s">
        <v>1</v>
      </c>
      <c r="G2" s="69" t="s">
        <v>4</v>
      </c>
      <c r="H2" s="21" t="s">
        <v>54</v>
      </c>
      <c r="I2" s="21" t="s">
        <v>132</v>
      </c>
      <c r="J2" s="69" t="s">
        <v>55</v>
      </c>
      <c r="K2" s="5"/>
      <c r="L2" s="3" t="s">
        <v>1</v>
      </c>
      <c r="M2" s="69" t="s">
        <v>4</v>
      </c>
      <c r="N2" s="21" t="s">
        <v>54</v>
      </c>
      <c r="O2" s="21" t="s">
        <v>130</v>
      </c>
      <c r="P2" s="69" t="s">
        <v>55</v>
      </c>
      <c r="Q2" s="5"/>
    </row>
    <row r="3" spans="1:18" ht="30" x14ac:dyDescent="0.25">
      <c r="A3" s="3" t="s">
        <v>2</v>
      </c>
      <c r="B3" s="69" t="s">
        <v>5</v>
      </c>
      <c r="C3" s="69" t="s">
        <v>5</v>
      </c>
      <c r="D3" s="21" t="s">
        <v>128</v>
      </c>
      <c r="E3" s="5"/>
      <c r="F3" s="3" t="s">
        <v>2</v>
      </c>
      <c r="G3" s="69" t="s">
        <v>5</v>
      </c>
      <c r="H3" s="69" t="s">
        <v>5</v>
      </c>
      <c r="J3" s="21" t="s">
        <v>128</v>
      </c>
      <c r="K3" s="5"/>
      <c r="L3" s="3" t="s">
        <v>2</v>
      </c>
      <c r="M3" s="69" t="s">
        <v>5</v>
      </c>
      <c r="N3" s="69" t="s">
        <v>5</v>
      </c>
      <c r="O3" s="69"/>
      <c r="P3" s="69" t="s">
        <v>131</v>
      </c>
      <c r="Q3" s="5"/>
    </row>
    <row r="4" spans="1:18" x14ac:dyDescent="0.25">
      <c r="A4" s="3" t="s">
        <v>3</v>
      </c>
      <c r="B4" s="69"/>
      <c r="C4" s="69"/>
      <c r="D4" s="69"/>
      <c r="E4" s="5"/>
      <c r="F4" s="3" t="s">
        <v>3</v>
      </c>
      <c r="G4" s="69"/>
      <c r="H4" s="69"/>
      <c r="I4" s="69"/>
      <c r="J4" s="3"/>
      <c r="K4" s="5"/>
      <c r="L4" s="3" t="s">
        <v>3</v>
      </c>
      <c r="M4" s="69"/>
      <c r="N4" s="69"/>
      <c r="O4" s="69"/>
      <c r="P4" s="69"/>
      <c r="Q4" s="5"/>
    </row>
    <row r="5" spans="1:18" x14ac:dyDescent="0.25">
      <c r="A5" s="3" t="s">
        <v>29</v>
      </c>
      <c r="B5" s="69" t="s">
        <v>138</v>
      </c>
      <c r="C5" s="69" t="s">
        <v>58</v>
      </c>
      <c r="D5" s="69"/>
      <c r="E5" s="5"/>
      <c r="F5" s="3" t="s">
        <v>29</v>
      </c>
      <c r="G5" s="69" t="s">
        <v>119</v>
      </c>
      <c r="H5" s="69" t="s">
        <v>58</v>
      </c>
      <c r="I5" s="69"/>
      <c r="J5" s="3"/>
      <c r="K5" s="5"/>
      <c r="L5" s="3" t="s">
        <v>29</v>
      </c>
      <c r="M5" s="69" t="s">
        <v>60</v>
      </c>
      <c r="N5" s="69" t="s">
        <v>58</v>
      </c>
      <c r="O5" s="69"/>
      <c r="P5" s="69"/>
      <c r="Q5" s="5"/>
    </row>
    <row r="6" spans="1:18" x14ac:dyDescent="0.25">
      <c r="A6" s="3"/>
      <c r="B6" s="69"/>
      <c r="C6" s="69"/>
      <c r="D6" s="69"/>
      <c r="E6" s="5"/>
      <c r="K6" s="5"/>
      <c r="M6" s="69"/>
      <c r="N6" s="69"/>
      <c r="O6" s="69"/>
      <c r="P6" s="69"/>
      <c r="Q6" s="5"/>
    </row>
    <row r="7" spans="1:18" ht="15.75" thickBot="1" x14ac:dyDescent="0.3">
      <c r="A7" s="43" t="s">
        <v>0</v>
      </c>
      <c r="B7" s="39"/>
      <c r="C7" s="39"/>
      <c r="D7" s="39"/>
      <c r="E7" s="38"/>
      <c r="F7" s="43" t="s">
        <v>0</v>
      </c>
      <c r="G7" s="43"/>
      <c r="H7" s="43"/>
      <c r="I7" s="43"/>
      <c r="J7" s="43"/>
      <c r="K7" s="38"/>
      <c r="L7" s="43" t="s">
        <v>0</v>
      </c>
      <c r="M7" s="39"/>
      <c r="N7" s="39"/>
      <c r="O7" s="39"/>
      <c r="P7" s="39"/>
      <c r="Q7" s="38"/>
    </row>
    <row r="8" spans="1:18" ht="15.75" thickTop="1" x14ac:dyDescent="0.25">
      <c r="A8" s="1">
        <v>1960</v>
      </c>
      <c r="B8" s="69"/>
      <c r="C8" s="69"/>
      <c r="D8" s="69"/>
      <c r="E8" s="5"/>
      <c r="F8" s="1">
        <v>1960</v>
      </c>
      <c r="G8" s="19">
        <v>35.482613070000014</v>
      </c>
      <c r="H8" s="19"/>
      <c r="I8" s="19"/>
      <c r="K8" s="5"/>
      <c r="L8" s="1">
        <v>1960</v>
      </c>
      <c r="M8" s="69"/>
      <c r="N8" s="69"/>
      <c r="O8" s="69"/>
      <c r="P8" s="69"/>
      <c r="Q8" s="5"/>
    </row>
    <row r="9" spans="1:18" x14ac:dyDescent="0.25">
      <c r="A9" s="1">
        <v>1961</v>
      </c>
      <c r="B9" s="69"/>
      <c r="C9" s="69"/>
      <c r="D9" s="69"/>
      <c r="E9" s="5"/>
      <c r="F9" s="1">
        <v>1961</v>
      </c>
      <c r="G9" s="19">
        <v>38.180947330000009</v>
      </c>
      <c r="H9" s="19"/>
      <c r="I9" s="19"/>
      <c r="K9" s="5"/>
      <c r="L9" s="1">
        <v>1961</v>
      </c>
      <c r="M9" s="69"/>
      <c r="N9" s="69"/>
      <c r="O9" s="69"/>
      <c r="P9" s="69"/>
      <c r="Q9" s="5"/>
    </row>
    <row r="10" spans="1:18" x14ac:dyDescent="0.25">
      <c r="A10" s="1">
        <v>1962</v>
      </c>
      <c r="B10" s="69"/>
      <c r="C10" s="69"/>
      <c r="D10" s="69"/>
      <c r="E10" s="5"/>
      <c r="F10" s="1">
        <v>1962</v>
      </c>
      <c r="G10" s="19">
        <v>39.319484109999998</v>
      </c>
      <c r="H10" s="19"/>
      <c r="I10" s="19"/>
      <c r="K10" s="5"/>
      <c r="L10" s="1">
        <v>1962</v>
      </c>
      <c r="M10" s="69"/>
      <c r="N10" s="69"/>
      <c r="O10" s="69"/>
      <c r="P10" s="69"/>
      <c r="Q10" s="5"/>
    </row>
    <row r="11" spans="1:18" x14ac:dyDescent="0.25">
      <c r="A11" s="1">
        <v>1963</v>
      </c>
      <c r="B11" s="69"/>
      <c r="C11" s="69"/>
      <c r="D11" s="69"/>
      <c r="E11" s="5"/>
      <c r="F11" s="1">
        <v>1963</v>
      </c>
      <c r="G11" s="19">
        <v>40.611168460000016</v>
      </c>
      <c r="H11" s="19"/>
      <c r="I11" s="19"/>
      <c r="K11" s="5"/>
      <c r="L11" s="1">
        <v>1963</v>
      </c>
      <c r="M11" s="69"/>
      <c r="N11" s="69"/>
      <c r="O11" s="69"/>
      <c r="P11" s="69"/>
      <c r="Q11" s="5"/>
    </row>
    <row r="12" spans="1:18" x14ac:dyDescent="0.25">
      <c r="A12" s="1">
        <v>1964</v>
      </c>
      <c r="B12" s="69"/>
      <c r="C12" s="69"/>
      <c r="D12" s="69"/>
      <c r="E12" s="5"/>
      <c r="F12" s="1">
        <v>1964</v>
      </c>
      <c r="G12" s="19">
        <v>42.738660900000006</v>
      </c>
      <c r="H12" s="19"/>
      <c r="I12" s="19"/>
      <c r="K12" s="5"/>
      <c r="L12" s="1">
        <v>1964</v>
      </c>
      <c r="M12" s="69"/>
      <c r="N12" s="69"/>
      <c r="O12" s="69"/>
      <c r="P12" s="69"/>
      <c r="Q12" s="5"/>
    </row>
    <row r="13" spans="1:18" x14ac:dyDescent="0.25">
      <c r="A13" s="1">
        <v>1965</v>
      </c>
      <c r="B13" s="19">
        <v>45.005035110000001</v>
      </c>
      <c r="C13" s="78">
        <f>EXP(Kokonaistuottavuus!H14)*Pääoma!B14^0.35*Työvoimapanos!K13^0.65</f>
        <v>44.79615424802271</v>
      </c>
      <c r="D13" s="14">
        <f>(B13-C13)/C13</f>
        <v>4.6629195180635822E-3</v>
      </c>
      <c r="E13" s="12"/>
      <c r="F13" s="1">
        <v>1965</v>
      </c>
      <c r="G13" s="19">
        <v>45.005035110000009</v>
      </c>
      <c r="H13" s="19"/>
      <c r="I13" s="19"/>
      <c r="K13" s="5"/>
      <c r="L13" s="1">
        <v>1965</v>
      </c>
      <c r="M13" s="69"/>
      <c r="N13" s="69"/>
      <c r="O13" s="69"/>
      <c r="P13" s="69"/>
      <c r="Q13" s="5"/>
    </row>
    <row r="14" spans="1:18" x14ac:dyDescent="0.25">
      <c r="A14" s="1">
        <v>1966</v>
      </c>
      <c r="B14" s="19">
        <v>46.072872259999997</v>
      </c>
      <c r="C14" s="78">
        <f>EXP(Kokonaistuottavuus!H15)*Pääoma!B15^0.35*Työvoimapanos!K14^0.65</f>
        <v>47.025006151173223</v>
      </c>
      <c r="D14" s="14">
        <f t="shared" ref="D14:D65" si="0">(B14-C14)/C14</f>
        <v>-2.0247395356257091E-2</v>
      </c>
      <c r="E14" s="12"/>
      <c r="F14" s="1">
        <v>1966</v>
      </c>
      <c r="G14" s="19">
        <v>46.07287225999999</v>
      </c>
      <c r="H14" s="19"/>
      <c r="I14" s="19"/>
      <c r="K14" s="5"/>
      <c r="L14" s="1">
        <v>1966</v>
      </c>
      <c r="M14" s="69"/>
      <c r="N14" s="69"/>
      <c r="O14" s="69"/>
      <c r="P14" s="69"/>
      <c r="Q14" s="5"/>
    </row>
    <row r="15" spans="1:18" x14ac:dyDescent="0.25">
      <c r="A15" s="1">
        <v>1967</v>
      </c>
      <c r="B15" s="19">
        <v>47.072107690000003</v>
      </c>
      <c r="C15" s="78">
        <f>EXP(Kokonaistuottavuus!H16)*Pääoma!B16^0.35*Työvoimapanos!K15^0.65</f>
        <v>49.317739229242072</v>
      </c>
      <c r="D15" s="14">
        <f t="shared" si="0"/>
        <v>-4.5533951359849889E-2</v>
      </c>
      <c r="E15" s="12"/>
      <c r="F15" s="1">
        <v>1967</v>
      </c>
      <c r="G15" s="19">
        <v>47.07210769000001</v>
      </c>
      <c r="H15" s="78">
        <f>EXP(Kokonaistuottavuus!Q16)*Pääoma!G16^0.35*Työvoimapanos!W15^0.65</f>
        <v>49.346152390494595</v>
      </c>
      <c r="I15" s="19"/>
      <c r="J15" s="14">
        <f>(G15-H15)/H15</f>
        <v>-4.6083526077154248E-2</v>
      </c>
      <c r="K15" s="5"/>
      <c r="L15" s="1">
        <v>1967</v>
      </c>
      <c r="M15" s="14">
        <f t="shared" ref="M15:M46" si="1">(B15-G15)/G15</f>
        <v>-1.5094772055661484E-16</v>
      </c>
      <c r="N15" s="14">
        <f t="shared" ref="N15:N46" si="2">(C15-H15)/H15</f>
        <v>-5.7579284049704468E-4</v>
      </c>
      <c r="O15" s="14"/>
      <c r="P15" s="14">
        <f t="shared" ref="P15:P46" si="3">(D15-J15)</f>
        <v>5.4957471730435886E-4</v>
      </c>
      <c r="Q15" s="5"/>
    </row>
    <row r="16" spans="1:18" x14ac:dyDescent="0.25">
      <c r="A16" s="1">
        <v>1968</v>
      </c>
      <c r="B16" s="19">
        <v>48.156308549999999</v>
      </c>
      <c r="C16" s="78">
        <f>EXP(Kokonaistuottavuus!H17)*Pääoma!B17^0.35*Työvoimapanos!K16^0.65</f>
        <v>51.448062078083481</v>
      </c>
      <c r="D16" s="14">
        <f t="shared" si="0"/>
        <v>-6.3982070366179006E-2</v>
      </c>
      <c r="E16" s="12"/>
      <c r="F16" s="1">
        <v>1968</v>
      </c>
      <c r="G16" s="19">
        <v>48.15630855000002</v>
      </c>
      <c r="H16" s="78">
        <f>EXP(Kokonaistuottavuus!Q17)*Pääoma!G17^0.35*Työvoimapanos!W16^0.65</f>
        <v>51.486704245704274</v>
      </c>
      <c r="I16" s="19"/>
      <c r="J16" s="14">
        <f t="shared" ref="J16:J65" si="4">(G16-H16)/H16</f>
        <v>-6.4684577202902271E-2</v>
      </c>
      <c r="K16" s="5"/>
      <c r="L16" s="1">
        <v>1968</v>
      </c>
      <c r="M16" s="14">
        <f t="shared" si="1"/>
        <v>-4.426477592374135E-16</v>
      </c>
      <c r="N16" s="14">
        <f t="shared" si="2"/>
        <v>-7.5052711543518828E-4</v>
      </c>
      <c r="O16" s="14"/>
      <c r="P16" s="14">
        <f t="shared" si="3"/>
        <v>7.0250683672326564E-4</v>
      </c>
      <c r="Q16" s="5"/>
    </row>
    <row r="17" spans="1:18" x14ac:dyDescent="0.25">
      <c r="A17" s="1">
        <v>1969</v>
      </c>
      <c r="B17" s="19">
        <v>52.776120310000003</v>
      </c>
      <c r="C17" s="78">
        <f>EXP(Kokonaistuottavuus!H18)*Pääoma!B18^0.35*Työvoimapanos!K17^0.65</f>
        <v>53.736124886765587</v>
      </c>
      <c r="D17" s="14">
        <f t="shared" si="0"/>
        <v>-1.7865162007653798E-2</v>
      </c>
      <c r="E17" s="12"/>
      <c r="F17" s="1">
        <v>1969</v>
      </c>
      <c r="G17" s="19">
        <v>52.776120310000003</v>
      </c>
      <c r="H17" s="78">
        <f>EXP(Kokonaistuottavuus!Q18)*Pääoma!G18^0.35*Työvoimapanos!W17^0.65</f>
        <v>53.78700442737388</v>
      </c>
      <c r="I17" s="19"/>
      <c r="J17" s="14">
        <f t="shared" si="4"/>
        <v>-1.8794207413778307E-2</v>
      </c>
      <c r="K17" s="5"/>
      <c r="L17" s="1">
        <v>1969</v>
      </c>
      <c r="M17" s="14">
        <f t="shared" si="1"/>
        <v>0</v>
      </c>
      <c r="N17" s="14">
        <f t="shared" si="2"/>
        <v>-9.4594486437691054E-4</v>
      </c>
      <c r="O17" s="14"/>
      <c r="P17" s="14">
        <f t="shared" si="3"/>
        <v>9.2904540612450889E-4</v>
      </c>
      <c r="Q17" s="5"/>
    </row>
    <row r="18" spans="1:18" x14ac:dyDescent="0.25">
      <c r="A18" s="1">
        <v>1970</v>
      </c>
      <c r="B18" s="19">
        <v>56.718726109999999</v>
      </c>
      <c r="C18" s="78">
        <f>EXP(Kokonaistuottavuus!H19)*Pääoma!B19^0.35*Työvoimapanos!K18^0.65</f>
        <v>56.121722513435465</v>
      </c>
      <c r="D18" s="14">
        <f t="shared" si="0"/>
        <v>1.0637656326774571E-2</v>
      </c>
      <c r="E18" s="12"/>
      <c r="F18" s="1">
        <v>1970</v>
      </c>
      <c r="G18" s="19">
        <v>56.718726109999984</v>
      </c>
      <c r="H18" s="78">
        <f>EXP(Kokonaistuottavuus!Q19)*Pääoma!G19^0.35*Työvoimapanos!W18^0.65</f>
        <v>56.179462233657048</v>
      </c>
      <c r="I18" s="19"/>
      <c r="J18" s="14">
        <f t="shared" si="4"/>
        <v>9.5989504865688028E-3</v>
      </c>
      <c r="K18" s="5"/>
      <c r="L18" s="1">
        <v>1970</v>
      </c>
      <c r="M18" s="14">
        <f t="shared" si="1"/>
        <v>2.5054961015241332E-16</v>
      </c>
      <c r="N18" s="14">
        <f t="shared" si="2"/>
        <v>-1.0277727469415268E-3</v>
      </c>
      <c r="O18" s="14"/>
      <c r="P18" s="14">
        <f t="shared" si="3"/>
        <v>1.0387058402057687E-3</v>
      </c>
      <c r="Q18" s="5"/>
    </row>
    <row r="19" spans="1:18" x14ac:dyDescent="0.25">
      <c r="A19" s="1">
        <v>1971</v>
      </c>
      <c r="B19" s="19">
        <v>58.055549759999998</v>
      </c>
      <c r="C19" s="78">
        <f>EXP(Kokonaistuottavuus!H20)*Pääoma!B20^0.35*Työvoimapanos!K19^0.65</f>
        <v>58.701544730465478</v>
      </c>
      <c r="D19" s="14">
        <f t="shared" si="0"/>
        <v>-1.1004735453413305E-2</v>
      </c>
      <c r="E19" s="12"/>
      <c r="F19" s="1">
        <v>1971</v>
      </c>
      <c r="G19" s="19">
        <v>58.055549759999991</v>
      </c>
      <c r="H19" s="78">
        <f>EXP(Kokonaistuottavuus!Q20)*Pääoma!G20^0.35*Työvoimapanos!W19^0.65</f>
        <v>58.737207437498355</v>
      </c>
      <c r="I19" s="19"/>
      <c r="J19" s="14">
        <f t="shared" si="4"/>
        <v>-1.1605210857593277E-2</v>
      </c>
      <c r="K19" s="5"/>
      <c r="L19" s="1">
        <v>1971</v>
      </c>
      <c r="M19" s="14">
        <f t="shared" si="1"/>
        <v>1.2239014852110846E-16</v>
      </c>
      <c r="N19" s="14">
        <f t="shared" si="2"/>
        <v>-6.0715700641412529E-4</v>
      </c>
      <c r="O19" s="14"/>
      <c r="P19" s="14">
        <f t="shared" si="3"/>
        <v>6.004754041799721E-4</v>
      </c>
      <c r="Q19" s="5"/>
    </row>
    <row r="20" spans="1:18" x14ac:dyDescent="0.25">
      <c r="A20" s="1">
        <v>1972</v>
      </c>
      <c r="B20" s="19">
        <v>62.546424739999999</v>
      </c>
      <c r="C20" s="78">
        <f>EXP(Kokonaistuottavuus!H21)*Pääoma!B21^0.35*Työvoimapanos!K20^0.65</f>
        <v>61.593372128595938</v>
      </c>
      <c r="D20" s="14">
        <f t="shared" si="0"/>
        <v>1.5473298156403222E-2</v>
      </c>
      <c r="E20" s="12"/>
      <c r="F20" s="1">
        <v>1972</v>
      </c>
      <c r="G20" s="19">
        <v>62.546424739999978</v>
      </c>
      <c r="H20" s="78">
        <f>EXP(Kokonaistuottavuus!Q21)*Pääoma!G21^0.35*Työvoimapanos!W20^0.65</f>
        <v>61.583565932231096</v>
      </c>
      <c r="I20" s="19"/>
      <c r="J20" s="14">
        <f t="shared" si="4"/>
        <v>1.5634996012222617E-2</v>
      </c>
      <c r="K20" s="5"/>
      <c r="L20" s="1">
        <v>1972</v>
      </c>
      <c r="M20" s="14">
        <f t="shared" si="1"/>
        <v>3.4080736287346444E-16</v>
      </c>
      <c r="N20" s="14">
        <f t="shared" si="2"/>
        <v>1.5923398095578025E-4</v>
      </c>
      <c r="O20" s="14"/>
      <c r="P20" s="14">
        <f t="shared" si="3"/>
        <v>-1.6169785581939509E-4</v>
      </c>
      <c r="Q20" s="5"/>
    </row>
    <row r="21" spans="1:18" x14ac:dyDescent="0.25">
      <c r="A21" s="1">
        <v>1973</v>
      </c>
      <c r="B21" s="19">
        <v>66.914554300000006</v>
      </c>
      <c r="C21" s="78">
        <f>EXP(Kokonaistuottavuus!H22)*Pääoma!B22^0.35*Työvoimapanos!K21^0.65</f>
        <v>64.594718117373475</v>
      </c>
      <c r="D21" s="14">
        <f t="shared" si="0"/>
        <v>3.5913713229790922E-2</v>
      </c>
      <c r="E21" s="12"/>
      <c r="F21" s="1">
        <v>1973</v>
      </c>
      <c r="G21" s="19">
        <v>66.914554300000006</v>
      </c>
      <c r="H21" s="78">
        <f>EXP(Kokonaistuottavuus!Q22)*Pääoma!G22^0.35*Työvoimapanos!W21^0.65</f>
        <v>64.525399004401535</v>
      </c>
      <c r="I21" s="19"/>
      <c r="J21" s="14">
        <f t="shared" si="4"/>
        <v>3.7026586932620079E-2</v>
      </c>
      <c r="K21" s="5"/>
      <c r="L21" s="1">
        <v>1973</v>
      </c>
      <c r="M21" s="14">
        <f t="shared" si="1"/>
        <v>0</v>
      </c>
      <c r="N21" s="14">
        <f t="shared" si="2"/>
        <v>1.0742918918984284E-3</v>
      </c>
      <c r="O21" s="14"/>
      <c r="P21" s="14">
        <f t="shared" si="3"/>
        <v>-1.1128737028291563E-3</v>
      </c>
      <c r="Q21" s="5"/>
    </row>
    <row r="22" spans="1:18" x14ac:dyDescent="0.25">
      <c r="A22" s="1">
        <v>1974</v>
      </c>
      <c r="B22" s="19">
        <v>69.080273309999995</v>
      </c>
      <c r="C22" s="78">
        <f>EXP(Kokonaistuottavuus!H23)*Pääoma!B23^0.35*Työvoimapanos!K22^0.65</f>
        <v>67.589175872091928</v>
      </c>
      <c r="D22" s="14">
        <f t="shared" si="0"/>
        <v>2.2061186849353969E-2</v>
      </c>
      <c r="E22" s="12"/>
      <c r="F22" s="1">
        <v>1974</v>
      </c>
      <c r="G22" s="19">
        <v>69.080273309999967</v>
      </c>
      <c r="H22" s="78">
        <f>EXP(Kokonaistuottavuus!Q23)*Pääoma!G23^0.35*Työvoimapanos!W22^0.65</f>
        <v>67.605259924012472</v>
      </c>
      <c r="I22" s="19"/>
      <c r="J22" s="14">
        <f t="shared" si="4"/>
        <v>2.1818026994429026E-2</v>
      </c>
      <c r="K22" s="5"/>
      <c r="L22" s="1">
        <v>1974</v>
      </c>
      <c r="M22" s="14">
        <f t="shared" si="1"/>
        <v>4.1143018214274667E-16</v>
      </c>
      <c r="N22" s="14">
        <f t="shared" si="2"/>
        <v>-2.3791125037640439E-4</v>
      </c>
      <c r="O22" s="14"/>
      <c r="P22" s="14">
        <f t="shared" si="3"/>
        <v>2.4315985492494308E-4</v>
      </c>
      <c r="Q22" s="5"/>
    </row>
    <row r="23" spans="1:18" x14ac:dyDescent="0.25">
      <c r="A23" s="1">
        <v>1975</v>
      </c>
      <c r="B23" s="19">
        <v>71.368290000000002</v>
      </c>
      <c r="C23" s="78">
        <f>EXP(Kokonaistuottavuus!H24)*Pääoma!B24^0.35*Työvoimapanos!K23^0.65</f>
        <v>70.527335956756431</v>
      </c>
      <c r="D23" s="14">
        <f t="shared" si="0"/>
        <v>1.1923802761516446E-2</v>
      </c>
      <c r="E23" s="12"/>
      <c r="F23" s="1">
        <v>1975</v>
      </c>
      <c r="G23" s="19">
        <v>71.368008423020356</v>
      </c>
      <c r="H23" s="78">
        <f>EXP(Kokonaistuottavuus!Q24)*Pääoma!G24^0.35*Työvoimapanos!W23^0.65</f>
        <v>70.540933212208586</v>
      </c>
      <c r="I23" s="19"/>
      <c r="J23" s="14">
        <f t="shared" si="4"/>
        <v>1.1724755729041416E-2</v>
      </c>
      <c r="K23" s="5"/>
      <c r="L23" s="1">
        <v>1975</v>
      </c>
      <c r="M23" s="14">
        <f t="shared" si="1"/>
        <v>3.9454229684622587E-6</v>
      </c>
      <c r="N23" s="14">
        <f t="shared" si="2"/>
        <v>-1.9275695447988644E-4</v>
      </c>
      <c r="O23" s="14"/>
      <c r="P23" s="14">
        <f t="shared" si="3"/>
        <v>1.9904703247503042E-4</v>
      </c>
      <c r="Q23" s="5"/>
    </row>
    <row r="24" spans="1:18" x14ac:dyDescent="0.25">
      <c r="A24" s="1">
        <v>1976</v>
      </c>
      <c r="B24" s="19">
        <v>71.614069999999998</v>
      </c>
      <c r="C24" s="78">
        <f>EXP(Kokonaistuottavuus!H25)*Pääoma!B25^0.35*Työvoimapanos!K24^0.65</f>
        <v>73.141866949272398</v>
      </c>
      <c r="D24" s="14">
        <f t="shared" si="0"/>
        <v>-2.0888131695243773E-2</v>
      </c>
      <c r="E24" s="12"/>
      <c r="F24" s="1">
        <v>1976</v>
      </c>
      <c r="G24" s="19">
        <v>71.61358924543724</v>
      </c>
      <c r="H24" s="78">
        <f>EXP(Kokonaistuottavuus!Q25)*Pääoma!G25^0.35*Työvoimapanos!W24^0.65</f>
        <v>73.243955330127108</v>
      </c>
      <c r="I24" s="19"/>
      <c r="J24" s="14">
        <f t="shared" si="4"/>
        <v>-2.2259394339661731E-2</v>
      </c>
      <c r="K24" s="5"/>
      <c r="L24" s="1">
        <v>1976</v>
      </c>
      <c r="M24" s="14">
        <f t="shared" si="1"/>
        <v>6.7131750806522346E-6</v>
      </c>
      <c r="N24" s="14">
        <f t="shared" si="2"/>
        <v>-1.3938130511190207E-3</v>
      </c>
      <c r="O24" s="14"/>
      <c r="P24" s="14">
        <f t="shared" si="3"/>
        <v>1.3712626444179581E-3</v>
      </c>
      <c r="Q24" s="5"/>
    </row>
    <row r="25" spans="1:18" x14ac:dyDescent="0.25">
      <c r="A25" s="1">
        <v>1977</v>
      </c>
      <c r="B25" s="19">
        <v>71.785589999999999</v>
      </c>
      <c r="C25" s="78">
        <f>EXP(Kokonaistuottavuus!H26)*Pääoma!B26^0.35*Työvoimapanos!K25^0.65</f>
        <v>75.564394432591868</v>
      </c>
      <c r="D25" s="14">
        <f t="shared" si="0"/>
        <v>-5.0007737916338328E-2</v>
      </c>
      <c r="E25" s="12"/>
      <c r="F25" s="1">
        <v>1977</v>
      </c>
      <c r="G25" s="19">
        <v>71.7851538215169</v>
      </c>
      <c r="H25" s="78">
        <f>EXP(Kokonaistuottavuus!Q26)*Pääoma!G26^0.35*Työvoimapanos!W25^0.65</f>
        <v>75.642716568489831</v>
      </c>
      <c r="I25" s="19"/>
      <c r="J25" s="14">
        <f t="shared" si="4"/>
        <v>-5.0997147140797693E-2</v>
      </c>
      <c r="K25" s="5"/>
      <c r="L25" s="1">
        <v>1977</v>
      </c>
      <c r="M25" s="14">
        <f t="shared" si="1"/>
        <v>6.0761656119531749E-6</v>
      </c>
      <c r="N25" s="14">
        <f t="shared" si="2"/>
        <v>-1.0354220399666268E-3</v>
      </c>
      <c r="O25" s="14"/>
      <c r="P25" s="14">
        <f t="shared" si="3"/>
        <v>9.8940922445936441E-4</v>
      </c>
      <c r="Q25" s="5"/>
    </row>
    <row r="26" spans="1:18" x14ac:dyDescent="0.25">
      <c r="A26" s="1">
        <v>1978</v>
      </c>
      <c r="B26" s="19">
        <v>73.881519999999995</v>
      </c>
      <c r="C26" s="78">
        <f>EXP(Kokonaistuottavuus!H27)*Pääoma!B27^0.35*Työvoimapanos!K26^0.65</f>
        <v>77.847724335125548</v>
      </c>
      <c r="D26" s="14">
        <f t="shared" si="0"/>
        <v>-5.0948237331273773E-2</v>
      </c>
      <c r="E26" s="12"/>
      <c r="F26" s="1">
        <v>1978</v>
      </c>
      <c r="G26" s="19">
        <v>73.881140802364328</v>
      </c>
      <c r="H26" s="78">
        <f>EXP(Kokonaistuottavuus!Q27)*Pääoma!G27^0.35*Työvoimapanos!W26^0.65</f>
        <v>77.893361693050039</v>
      </c>
      <c r="I26" s="19"/>
      <c r="J26" s="14">
        <f t="shared" si="4"/>
        <v>-5.1509150503690454E-2</v>
      </c>
      <c r="K26" s="5"/>
      <c r="L26" s="1">
        <v>1978</v>
      </c>
      <c r="M26" s="14">
        <f t="shared" si="1"/>
        <v>5.1325362812277157E-6</v>
      </c>
      <c r="N26" s="14">
        <f t="shared" si="2"/>
        <v>-5.8589534374356108E-4</v>
      </c>
      <c r="O26" s="14"/>
      <c r="P26" s="14">
        <f t="shared" si="3"/>
        <v>5.6091317241668132E-4</v>
      </c>
      <c r="Q26" s="5"/>
    </row>
    <row r="27" spans="1:18" x14ac:dyDescent="0.25">
      <c r="A27" s="1">
        <v>1979</v>
      </c>
      <c r="B27" s="19">
        <v>79.14331</v>
      </c>
      <c r="C27" s="78">
        <f>EXP(Kokonaistuottavuus!H28)*Pääoma!B28^0.35*Työvoimapanos!K27^0.65</f>
        <v>80.409845218053732</v>
      </c>
      <c r="D27" s="14">
        <f t="shared" si="0"/>
        <v>-1.575099684148339E-2</v>
      </c>
      <c r="E27" s="12"/>
      <c r="F27" s="1">
        <v>1979</v>
      </c>
      <c r="G27" s="19">
        <v>79.143270247698737</v>
      </c>
      <c r="H27" s="78">
        <f>EXP(Kokonaistuottavuus!Q28)*Pääoma!G28^0.35*Työvoimapanos!W27^0.65</f>
        <v>80.437763511893849</v>
      </c>
      <c r="I27" s="19"/>
      <c r="J27" s="14">
        <f t="shared" si="4"/>
        <v>-1.6093103632893801E-2</v>
      </c>
      <c r="K27" s="5"/>
      <c r="L27" s="1">
        <v>1979</v>
      </c>
      <c r="M27" s="14">
        <f t="shared" si="1"/>
        <v>5.0228277322736463E-7</v>
      </c>
      <c r="N27" s="14">
        <f t="shared" si="2"/>
        <v>-3.470794390745118E-4</v>
      </c>
      <c r="O27" s="14"/>
      <c r="P27" s="14">
        <f t="shared" si="3"/>
        <v>3.4210679141041117E-4</v>
      </c>
      <c r="Q27" s="5"/>
    </row>
    <row r="28" spans="1:18" x14ac:dyDescent="0.25">
      <c r="A28" s="1">
        <v>1980</v>
      </c>
      <c r="B28" s="19">
        <v>83.408379999999994</v>
      </c>
      <c r="C28" s="78">
        <f>EXP(Kokonaistuottavuus!H29)*Pääoma!B29^0.35*Työvoimapanos!K28^0.65</f>
        <v>83.215288864737715</v>
      </c>
      <c r="D28" s="14">
        <f t="shared" si="0"/>
        <v>2.3203805201726644E-3</v>
      </c>
      <c r="E28" s="12"/>
      <c r="F28" s="1">
        <v>1980</v>
      </c>
      <c r="G28" s="19">
        <v>83.407974035171321</v>
      </c>
      <c r="H28" s="78">
        <f>EXP(Kokonaistuottavuus!Q29)*Pääoma!G29^0.35*Työvoimapanos!W28^0.65</f>
        <v>83.234865281590871</v>
      </c>
      <c r="I28" s="19"/>
      <c r="J28" s="14">
        <f t="shared" si="4"/>
        <v>2.0797625249324111E-3</v>
      </c>
      <c r="K28" s="5"/>
      <c r="L28" s="1">
        <v>1980</v>
      </c>
      <c r="M28" s="14">
        <f t="shared" si="1"/>
        <v>4.8672184328747264E-6</v>
      </c>
      <c r="N28" s="14">
        <f t="shared" si="2"/>
        <v>-2.3519491245557525E-4</v>
      </c>
      <c r="O28" s="14"/>
      <c r="P28" s="14">
        <f t="shared" si="3"/>
        <v>2.4061799524025332E-4</v>
      </c>
      <c r="Q28" s="5"/>
    </row>
    <row r="29" spans="1:18" x14ac:dyDescent="0.25">
      <c r="A29" s="1">
        <v>1981</v>
      </c>
      <c r="B29" s="19">
        <v>84.481440000000006</v>
      </c>
      <c r="C29" s="78">
        <f>EXP(Kokonaistuottavuus!H30)*Pääoma!B30^0.35*Työvoimapanos!K29^0.65</f>
        <v>85.549180958773633</v>
      </c>
      <c r="D29" s="14">
        <f t="shared" si="0"/>
        <v>-1.2481019067712332E-2</v>
      </c>
      <c r="E29" s="12"/>
      <c r="F29" s="1">
        <v>1981</v>
      </c>
      <c r="G29" s="19">
        <v>84.481392634376405</v>
      </c>
      <c r="H29" s="78">
        <f>EXP(Kokonaistuottavuus!Q30)*Pääoma!G30^0.35*Työvoimapanos!W29^0.65</f>
        <v>85.54796609644815</v>
      </c>
      <c r="I29" s="19"/>
      <c r="J29" s="14">
        <f t="shared" si="4"/>
        <v>-1.2467549034062041E-2</v>
      </c>
      <c r="K29" s="5"/>
      <c r="L29" s="1">
        <v>1981</v>
      </c>
      <c r="M29" s="14">
        <f t="shared" si="1"/>
        <v>5.6066338544006796E-7</v>
      </c>
      <c r="N29" s="14">
        <f t="shared" si="2"/>
        <v>1.4200949255922845E-5</v>
      </c>
      <c r="O29" s="14"/>
      <c r="P29" s="14">
        <f t="shared" si="3"/>
        <v>-1.3470033650290689E-5</v>
      </c>
      <c r="Q29" s="5"/>
      <c r="R29" s="4"/>
    </row>
    <row r="30" spans="1:18" x14ac:dyDescent="0.25">
      <c r="A30" s="1">
        <v>1982</v>
      </c>
      <c r="B30" s="19">
        <v>87.057429999999997</v>
      </c>
      <c r="C30" s="78">
        <f>EXP(Kokonaistuottavuus!H31)*Pääoma!B31^0.35*Työvoimapanos!K30^0.65</f>
        <v>88.193367895633344</v>
      </c>
      <c r="D30" s="14">
        <f t="shared" si="0"/>
        <v>-1.2880082966982261E-2</v>
      </c>
      <c r="E30" s="12"/>
      <c r="F30" s="1">
        <v>1982</v>
      </c>
      <c r="G30" s="19">
        <v>87.056963475022229</v>
      </c>
      <c r="H30" s="78">
        <f>EXP(Kokonaistuottavuus!Q31)*Pääoma!G31^0.35*Työvoimapanos!W30^0.65</f>
        <v>88.171299731332752</v>
      </c>
      <c r="I30" s="19"/>
      <c r="J30" s="14">
        <f t="shared" si="4"/>
        <v>-1.2638310421940278E-2</v>
      </c>
      <c r="K30" s="5"/>
      <c r="L30" s="1">
        <v>1982</v>
      </c>
      <c r="M30" s="14">
        <f t="shared" si="1"/>
        <v>5.3588473471302188E-6</v>
      </c>
      <c r="N30" s="14">
        <f t="shared" si="2"/>
        <v>2.5028738793502874E-4</v>
      </c>
      <c r="O30" s="14"/>
      <c r="P30" s="14">
        <f t="shared" si="3"/>
        <v>-2.4177254504198324E-4</v>
      </c>
      <c r="Q30" s="5"/>
      <c r="R30" s="4"/>
    </row>
    <row r="31" spans="1:18" x14ac:dyDescent="0.25">
      <c r="A31" s="1">
        <v>1983</v>
      </c>
      <c r="B31" s="19">
        <v>89.689890000000005</v>
      </c>
      <c r="C31" s="78">
        <f>EXP(Kokonaistuottavuus!H32)*Pääoma!B32^0.35*Työvoimapanos!K31^0.65</f>
        <v>91.033449322147646</v>
      </c>
      <c r="D31" s="14">
        <f t="shared" si="0"/>
        <v>-1.4758963130058663E-2</v>
      </c>
      <c r="E31" s="12"/>
      <c r="F31" s="1">
        <v>1983</v>
      </c>
      <c r="G31" s="19">
        <v>89.689251866026495</v>
      </c>
      <c r="H31" s="78">
        <f>EXP(Kokonaistuottavuus!Q32)*Pääoma!G32^0.35*Työvoimapanos!W31^0.65</f>
        <v>91.010585487390358</v>
      </c>
      <c r="I31" s="19"/>
      <c r="J31" s="14">
        <f t="shared" si="4"/>
        <v>-1.4518460839337588E-2</v>
      </c>
      <c r="K31" s="5"/>
      <c r="L31" s="1">
        <v>1983</v>
      </c>
      <c r="M31" s="14">
        <f t="shared" si="1"/>
        <v>7.1149436552686822E-6</v>
      </c>
      <c r="N31" s="14">
        <f t="shared" si="2"/>
        <v>2.5122170827541899E-4</v>
      </c>
      <c r="O31" s="14"/>
      <c r="P31" s="14">
        <f t="shared" si="3"/>
        <v>-2.4050229072107576E-4</v>
      </c>
      <c r="Q31" s="5"/>
      <c r="R31" s="4"/>
    </row>
    <row r="32" spans="1:18" x14ac:dyDescent="0.25">
      <c r="A32" s="1">
        <v>1984</v>
      </c>
      <c r="B32" s="19">
        <v>92.477140000000006</v>
      </c>
      <c r="C32" s="78">
        <f>EXP(Kokonaistuottavuus!H33)*Pääoma!B33^0.35*Työvoimapanos!K32^0.65</f>
        <v>93.816564244141631</v>
      </c>
      <c r="D32" s="14">
        <f t="shared" si="0"/>
        <v>-1.4277054962874167E-2</v>
      </c>
      <c r="E32" s="12"/>
      <c r="F32" s="1">
        <v>1984</v>
      </c>
      <c r="G32" s="19">
        <v>92.476632374726776</v>
      </c>
      <c r="H32" s="78">
        <f>EXP(Kokonaistuottavuus!Q33)*Pääoma!G33^0.35*Työvoimapanos!W32^0.65</f>
        <v>93.842549444801421</v>
      </c>
      <c r="I32" s="19"/>
      <c r="J32" s="14">
        <f t="shared" si="4"/>
        <v>-1.4555413063219074E-2</v>
      </c>
      <c r="K32" s="5"/>
      <c r="L32" s="1">
        <v>1984</v>
      </c>
      <c r="M32" s="14">
        <f t="shared" si="1"/>
        <v>5.4892274966554804E-6</v>
      </c>
      <c r="N32" s="14">
        <f t="shared" si="2"/>
        <v>-2.7690211757380056E-4</v>
      </c>
      <c r="O32" s="14"/>
      <c r="P32" s="14">
        <f t="shared" si="3"/>
        <v>2.7835810034490711E-4</v>
      </c>
      <c r="Q32" s="5"/>
      <c r="R32" s="4"/>
    </row>
    <row r="33" spans="1:18" x14ac:dyDescent="0.25">
      <c r="A33" s="1">
        <v>1985</v>
      </c>
      <c r="B33" s="19">
        <v>95.531090000000006</v>
      </c>
      <c r="C33" s="78">
        <f>EXP(Kokonaistuottavuus!H34)*Pääoma!B34^0.35*Työvoimapanos!K33^0.65</f>
        <v>96.565547502069975</v>
      </c>
      <c r="D33" s="14">
        <f t="shared" si="0"/>
        <v>-1.0712490415360558E-2</v>
      </c>
      <c r="E33" s="12"/>
      <c r="F33" s="1">
        <v>1985</v>
      </c>
      <c r="G33" s="19">
        <v>95.531044507205777</v>
      </c>
      <c r="H33" s="78">
        <f>EXP(Kokonaistuottavuus!Q34)*Pääoma!G34^0.35*Työvoimapanos!W33^0.65</f>
        <v>96.60602131248082</v>
      </c>
      <c r="I33" s="19"/>
      <c r="J33" s="14">
        <f t="shared" si="4"/>
        <v>-1.1127430678445332E-2</v>
      </c>
      <c r="K33" s="5"/>
      <c r="L33" s="1">
        <v>1985</v>
      </c>
      <c r="M33" s="14">
        <f t="shared" si="1"/>
        <v>4.7620953443229836E-7</v>
      </c>
      <c r="N33" s="14">
        <f t="shared" si="2"/>
        <v>-4.1895742999215827E-4</v>
      </c>
      <c r="O33" s="14"/>
      <c r="P33" s="14">
        <f t="shared" si="3"/>
        <v>4.1494026308477351E-4</v>
      </c>
      <c r="Q33" s="5"/>
      <c r="R33" s="4"/>
    </row>
    <row r="34" spans="1:18" x14ac:dyDescent="0.25">
      <c r="A34" s="1">
        <v>1986</v>
      </c>
      <c r="B34" s="19">
        <v>98.054789999999997</v>
      </c>
      <c r="C34" s="78">
        <f>EXP(Kokonaistuottavuus!H35)*Pääoma!B35^0.35*Työvoimapanos!K34^0.65</f>
        <v>99.095365482542917</v>
      </c>
      <c r="D34" s="14">
        <f t="shared" si="0"/>
        <v>-1.0500748218404143E-2</v>
      </c>
      <c r="E34" s="12"/>
      <c r="F34" s="1">
        <v>1986</v>
      </c>
      <c r="G34" s="19">
        <v>98.054708801211547</v>
      </c>
      <c r="H34" s="78">
        <f>EXP(Kokonaistuottavuus!Q35)*Pääoma!G35^0.35*Työvoimapanos!W34^0.65</f>
        <v>99.140692777021229</v>
      </c>
      <c r="I34" s="19"/>
      <c r="J34" s="14">
        <f t="shared" si="4"/>
        <v>-1.0953967996291744E-2</v>
      </c>
      <c r="K34" s="5"/>
      <c r="L34" s="1">
        <v>1986</v>
      </c>
      <c r="M34" s="14">
        <f t="shared" si="1"/>
        <v>8.2809677824836723E-7</v>
      </c>
      <c r="N34" s="14">
        <f t="shared" si="2"/>
        <v>-4.5720171211894364E-4</v>
      </c>
      <c r="O34" s="14"/>
      <c r="P34" s="14">
        <f t="shared" si="3"/>
        <v>4.5321977788760105E-4</v>
      </c>
      <c r="Q34" s="5"/>
      <c r="R34" s="4"/>
    </row>
    <row r="35" spans="1:18" x14ac:dyDescent="0.25">
      <c r="A35" s="1">
        <v>1987</v>
      </c>
      <c r="B35" s="19">
        <v>101.47687999999999</v>
      </c>
      <c r="C35" s="78">
        <f>EXP(Kokonaistuottavuus!H36)*Pääoma!B36^0.35*Työvoimapanos!K35^0.65</f>
        <v>101.48730208787119</v>
      </c>
      <c r="D35" s="14">
        <f t="shared" si="0"/>
        <v>-1.0269351590573927E-4</v>
      </c>
      <c r="E35" s="12"/>
      <c r="F35" s="1">
        <v>1987</v>
      </c>
      <c r="G35" s="19">
        <v>101.47693262666601</v>
      </c>
      <c r="H35" s="78">
        <f>EXP(Kokonaistuottavuus!Q36)*Pääoma!G36^0.35*Työvoimapanos!W35^0.65</f>
        <v>101.54456618491237</v>
      </c>
      <c r="I35" s="19"/>
      <c r="J35" s="14">
        <f t="shared" si="4"/>
        <v>-6.6604802981969525E-4</v>
      </c>
      <c r="K35" s="5"/>
      <c r="L35" s="1">
        <v>1987</v>
      </c>
      <c r="M35" s="14">
        <f t="shared" si="1"/>
        <v>-5.1860718151985747E-7</v>
      </c>
      <c r="N35" s="14">
        <f t="shared" si="2"/>
        <v>-5.6393068770323174E-4</v>
      </c>
      <c r="O35" s="14"/>
      <c r="P35" s="14">
        <f t="shared" si="3"/>
        <v>5.6335451391395595E-4</v>
      </c>
      <c r="Q35" s="5"/>
      <c r="R35" s="4"/>
    </row>
    <row r="36" spans="1:18" x14ac:dyDescent="0.25">
      <c r="A36" s="1">
        <v>1988</v>
      </c>
      <c r="B36" s="19">
        <v>106.77527000000001</v>
      </c>
      <c r="C36" s="78">
        <f>EXP(Kokonaistuottavuus!H37)*Pääoma!B37^0.35*Työvoimapanos!K36^0.65</f>
        <v>103.72144999051933</v>
      </c>
      <c r="D36" s="14">
        <f t="shared" si="0"/>
        <v>2.94425117442902E-2</v>
      </c>
      <c r="E36" s="12"/>
      <c r="F36" s="1">
        <v>1988</v>
      </c>
      <c r="G36" s="19">
        <v>106.77554203063038</v>
      </c>
      <c r="H36" s="78">
        <f>EXP(Kokonaistuottavuus!Q37)*Pääoma!G37^0.35*Työvoimapanos!W36^0.65</f>
        <v>103.754348192641</v>
      </c>
      <c r="I36" s="19"/>
      <c r="J36" s="14">
        <f t="shared" si="4"/>
        <v>2.9118720233102066E-2</v>
      </c>
      <c r="K36" s="5"/>
      <c r="L36" s="1">
        <v>1988</v>
      </c>
      <c r="M36" s="14">
        <f t="shared" si="1"/>
        <v>-2.5476867192304353E-6</v>
      </c>
      <c r="N36" s="14">
        <f t="shared" si="2"/>
        <v>-3.1707781596381412E-4</v>
      </c>
      <c r="O36" s="14"/>
      <c r="P36" s="14">
        <f t="shared" si="3"/>
        <v>3.2379151118813385E-4</v>
      </c>
      <c r="Q36" s="5"/>
      <c r="R36" s="4"/>
    </row>
    <row r="37" spans="1:18" x14ac:dyDescent="0.25">
      <c r="A37" s="1">
        <v>1989</v>
      </c>
      <c r="B37" s="19">
        <v>112.19708</v>
      </c>
      <c r="C37" s="78">
        <f>EXP(Kokonaistuottavuus!H38)*Pääoma!B38^0.35*Työvoimapanos!K37^0.65</f>
        <v>105.88156441164038</v>
      </c>
      <c r="D37" s="14">
        <f t="shared" si="0"/>
        <v>5.9646980316672607E-2</v>
      </c>
      <c r="E37" s="12"/>
      <c r="F37" s="1">
        <v>1989</v>
      </c>
      <c r="G37" s="19">
        <v>112.19764780830535</v>
      </c>
      <c r="H37" s="78">
        <f>EXP(Kokonaistuottavuus!Q38)*Pääoma!G38^0.35*Työvoimapanos!W37^0.65</f>
        <v>105.89341245973218</v>
      </c>
      <c r="I37" s="19"/>
      <c r="J37" s="14">
        <f t="shared" si="4"/>
        <v>5.953378215071186E-2</v>
      </c>
      <c r="K37" s="5"/>
      <c r="L37" s="1">
        <v>1989</v>
      </c>
      <c r="M37" s="14">
        <f t="shared" si="1"/>
        <v>-5.0607861790322006E-6</v>
      </c>
      <c r="N37" s="14">
        <f t="shared" si="2"/>
        <v>-1.1188654531553447E-4</v>
      </c>
      <c r="O37" s="14"/>
      <c r="P37" s="14">
        <f t="shared" si="3"/>
        <v>1.13198165960747E-4</v>
      </c>
      <c r="Q37" s="5"/>
      <c r="R37" s="4"/>
    </row>
    <row r="38" spans="1:18" x14ac:dyDescent="0.25">
      <c r="A38" s="1">
        <v>1990</v>
      </c>
      <c r="B38" s="19">
        <v>112.76394000000001</v>
      </c>
      <c r="C38" s="78">
        <f>EXP(Kokonaistuottavuus!H39)*Pääoma!B39^0.35*Työvoimapanos!K38^0.65</f>
        <v>107.30370896602999</v>
      </c>
      <c r="D38" s="14">
        <f t="shared" si="0"/>
        <v>5.0885762352339638E-2</v>
      </c>
      <c r="E38" s="12"/>
      <c r="F38" s="1">
        <v>1990</v>
      </c>
      <c r="G38" s="19">
        <v>112.76468734874129</v>
      </c>
      <c r="H38" s="78">
        <f>EXP(Kokonaistuottavuus!Q39)*Pääoma!G39^0.35*Työvoimapanos!W38^0.65</f>
        <v>107.26935109133849</v>
      </c>
      <c r="I38" s="19"/>
      <c r="J38" s="14">
        <f t="shared" si="4"/>
        <v>5.1229323208300093E-2</v>
      </c>
      <c r="K38" s="5"/>
      <c r="L38" s="1">
        <v>1990</v>
      </c>
      <c r="M38" s="14">
        <f t="shared" si="1"/>
        <v>-6.6275068805356688E-6</v>
      </c>
      <c r="N38" s="14">
        <f t="shared" si="2"/>
        <v>3.2029535316419527E-4</v>
      </c>
      <c r="O38" s="14"/>
      <c r="P38" s="14">
        <f t="shared" si="3"/>
        <v>-3.4356085596045499E-4</v>
      </c>
      <c r="Q38" s="5"/>
      <c r="R38" s="4"/>
    </row>
    <row r="39" spans="1:18" x14ac:dyDescent="0.25">
      <c r="A39" s="1">
        <v>1991</v>
      </c>
      <c r="B39" s="19">
        <v>105.99818999999999</v>
      </c>
      <c r="C39" s="78">
        <f>EXP(Kokonaistuottavuus!H40)*Pääoma!B40^0.35*Työvoimapanos!K39^0.65</f>
        <v>107.6698898821616</v>
      </c>
      <c r="D39" s="14">
        <f t="shared" si="0"/>
        <v>-1.5526159486103147E-2</v>
      </c>
      <c r="E39" s="12"/>
      <c r="F39" s="1">
        <v>1991</v>
      </c>
      <c r="G39" s="19">
        <v>105.9987531867759</v>
      </c>
      <c r="H39" s="78">
        <f>EXP(Kokonaistuottavuus!Q40)*Pääoma!G40^0.35*Työvoimapanos!W39^0.65</f>
        <v>107.64522974006721</v>
      </c>
      <c r="I39" s="19">
        <v>107.64545951888736</v>
      </c>
      <c r="J39" s="14">
        <f t="shared" si="4"/>
        <v>-1.5295397271826007E-2</v>
      </c>
      <c r="K39" s="5"/>
      <c r="L39" s="1">
        <v>1991</v>
      </c>
      <c r="M39" s="14">
        <f t="shared" si="1"/>
        <v>-5.3131452868508795E-6</v>
      </c>
      <c r="N39" s="14">
        <f t="shared" si="2"/>
        <v>2.2908717974719038E-4</v>
      </c>
      <c r="O39" s="71">
        <f t="shared" ref="O39:O65" si="5">(H39-I39)/H39</f>
        <v>-2.1345936156280018E-6</v>
      </c>
      <c r="P39" s="14">
        <f t="shared" si="3"/>
        <v>-2.3076221427714011E-4</v>
      </c>
      <c r="Q39" s="5"/>
      <c r="R39" s="4"/>
    </row>
    <row r="40" spans="1:18" x14ac:dyDescent="0.25">
      <c r="A40" s="1">
        <v>1992</v>
      </c>
      <c r="B40" s="19">
        <v>102.30417</v>
      </c>
      <c r="C40" s="78">
        <f>EXP(Kokonaistuottavuus!H41)*Pääoma!B41^0.35*Työvoimapanos!K40^0.65</f>
        <v>107.84038411218984</v>
      </c>
      <c r="D40" s="14">
        <f t="shared" si="0"/>
        <v>-5.1337114178213017E-2</v>
      </c>
      <c r="E40" s="12"/>
      <c r="F40" s="1">
        <v>1992</v>
      </c>
      <c r="G40" s="19">
        <v>102.30446710104586</v>
      </c>
      <c r="H40" s="78">
        <f>EXP(Kokonaistuottavuus!Q41)*Pääoma!G41^0.35*Työvoimapanos!W40^0.65</f>
        <v>107.81619238219952</v>
      </c>
      <c r="I40" s="19">
        <v>107.8258775646819</v>
      </c>
      <c r="J40" s="14">
        <f t="shared" si="4"/>
        <v>-5.1121498166203524E-2</v>
      </c>
      <c r="K40" s="5"/>
      <c r="L40" s="1">
        <v>1992</v>
      </c>
      <c r="M40" s="14">
        <f t="shared" si="1"/>
        <v>-2.904086735196062E-6</v>
      </c>
      <c r="N40" s="14">
        <f t="shared" si="2"/>
        <v>2.2437937619391177E-4</v>
      </c>
      <c r="O40" s="71">
        <f t="shared" si="5"/>
        <v>-8.9830500116834392E-5</v>
      </c>
      <c r="P40" s="14">
        <f t="shared" si="3"/>
        <v>-2.1561601200949243E-4</v>
      </c>
      <c r="Q40" s="5"/>
      <c r="R40" s="4"/>
    </row>
    <row r="41" spans="1:18" x14ac:dyDescent="0.25">
      <c r="A41" s="1">
        <v>1993</v>
      </c>
      <c r="B41" s="19">
        <v>101.47479</v>
      </c>
      <c r="C41" s="78">
        <f>EXP(Kokonaistuottavuus!H42)*Pääoma!B42^0.35*Työvoimapanos!K41^0.65</f>
        <v>108.27687344711943</v>
      </c>
      <c r="D41" s="14">
        <f t="shared" si="0"/>
        <v>-6.2821203000855488E-2</v>
      </c>
      <c r="E41" s="12"/>
      <c r="F41" s="1">
        <v>1993</v>
      </c>
      <c r="G41" s="19">
        <v>101.47496639036369</v>
      </c>
      <c r="H41" s="78">
        <f>EXP(Kokonaistuottavuus!Q42)*Pääoma!G42^0.35*Työvoimapanos!W41^0.65</f>
        <v>108.22439954036439</v>
      </c>
      <c r="I41" s="19">
        <v>108.2463206331697</v>
      </c>
      <c r="J41" s="14">
        <f t="shared" si="4"/>
        <v>-6.2365170688550374E-2</v>
      </c>
      <c r="K41" s="5"/>
      <c r="L41" s="1">
        <v>1993</v>
      </c>
      <c r="M41" s="14">
        <f t="shared" si="1"/>
        <v>-1.7382648151147947E-6</v>
      </c>
      <c r="N41" s="14">
        <f t="shared" si="2"/>
        <v>4.8486207341320268E-4</v>
      </c>
      <c r="O41" s="71">
        <f t="shared" si="5"/>
        <v>-2.0255222388310416E-4</v>
      </c>
      <c r="P41" s="14">
        <f t="shared" si="3"/>
        <v>-4.5603231230511437E-4</v>
      </c>
      <c r="Q41" s="5"/>
      <c r="R41" s="4"/>
    </row>
    <row r="42" spans="1:18" x14ac:dyDescent="0.25">
      <c r="A42" s="1">
        <v>1994</v>
      </c>
      <c r="B42" s="19">
        <v>105.18241</v>
      </c>
      <c r="C42" s="78">
        <f>EXP(Kokonaistuottavuus!H43)*Pääoma!B43^0.35*Työvoimapanos!K42^0.65</f>
        <v>109.84722312138298</v>
      </c>
      <c r="D42" s="14">
        <f t="shared" si="0"/>
        <v>-4.2466372738692561E-2</v>
      </c>
      <c r="E42" s="12"/>
      <c r="F42" s="1">
        <v>1994</v>
      </c>
      <c r="G42" s="19">
        <v>105.18259778206041</v>
      </c>
      <c r="H42" s="78">
        <f>EXP(Kokonaistuottavuus!Q43)*Pääoma!G43^0.35*Työvoimapanos!W42^0.65</f>
        <v>109.87445946685865</v>
      </c>
      <c r="I42" s="19">
        <v>109.89370027174621</v>
      </c>
      <c r="J42" s="14">
        <f t="shared" si="4"/>
        <v>-4.2702022904726494E-2</v>
      </c>
      <c r="K42" s="5"/>
      <c r="L42" s="1">
        <v>1994</v>
      </c>
      <c r="M42" s="14">
        <f t="shared" si="1"/>
        <v>-1.785295898443322E-6</v>
      </c>
      <c r="N42" s="14">
        <f t="shared" si="2"/>
        <v>-2.4788604747481575E-4</v>
      </c>
      <c r="O42" s="71">
        <f t="shared" si="5"/>
        <v>-1.7511626433404918E-4</v>
      </c>
      <c r="P42" s="14">
        <f t="shared" si="3"/>
        <v>2.3565016603393357E-4</v>
      </c>
      <c r="Q42" s="5"/>
      <c r="R42" s="4"/>
    </row>
    <row r="43" spans="1:18" x14ac:dyDescent="0.25">
      <c r="A43" s="1">
        <v>1995</v>
      </c>
      <c r="B43" s="19">
        <v>109.35021</v>
      </c>
      <c r="C43" s="78">
        <f>EXP(Kokonaistuottavuus!H44)*Pääoma!B44^0.35*Työvoimapanos!K43^0.65</f>
        <v>112.34622619582781</v>
      </c>
      <c r="D43" s="14">
        <f t="shared" si="0"/>
        <v>-2.6667706582378013E-2</v>
      </c>
      <c r="E43" s="12"/>
      <c r="F43" s="1">
        <v>1995</v>
      </c>
      <c r="G43" s="19">
        <v>109.35045397294084</v>
      </c>
      <c r="H43" s="78">
        <f>EXP(Kokonaistuottavuus!Q44)*Pääoma!G44^0.35*Työvoimapanos!W43^0.65</f>
        <v>112.35311525247033</v>
      </c>
      <c r="I43" s="19">
        <v>112.37739196932633</v>
      </c>
      <c r="J43" s="14">
        <f t="shared" si="4"/>
        <v>-2.6725216054598634E-2</v>
      </c>
      <c r="K43" s="5"/>
      <c r="L43" s="1">
        <v>1995</v>
      </c>
      <c r="M43" s="14">
        <f t="shared" si="1"/>
        <v>-2.2311104524259999E-6</v>
      </c>
      <c r="N43" s="14">
        <f t="shared" si="2"/>
        <v>-6.1316115953176199E-5</v>
      </c>
      <c r="O43" s="71">
        <f t="shared" si="5"/>
        <v>-2.1607515556147308E-4</v>
      </c>
      <c r="P43" s="14">
        <f t="shared" si="3"/>
        <v>5.7509472220620972E-5</v>
      </c>
      <c r="Q43" s="5"/>
      <c r="R43" s="4"/>
    </row>
    <row r="44" spans="1:18" x14ac:dyDescent="0.25">
      <c r="A44" s="1">
        <v>1996</v>
      </c>
      <c r="B44" s="19">
        <v>113.25341</v>
      </c>
      <c r="C44" s="78">
        <f>EXP(Kokonaistuottavuus!H45)*Pääoma!B45^0.35*Työvoimapanos!K44^0.65</f>
        <v>115.40307272920151</v>
      </c>
      <c r="D44" s="14">
        <f t="shared" si="0"/>
        <v>-1.8627430607898884E-2</v>
      </c>
      <c r="E44" s="12"/>
      <c r="F44" s="1">
        <v>1996</v>
      </c>
      <c r="G44" s="19">
        <v>113.25370495930922</v>
      </c>
      <c r="H44" s="78">
        <f>EXP(Kokonaistuottavuus!Q45)*Pääoma!G45^0.35*Työvoimapanos!W44^0.65</f>
        <v>115.42694578411303</v>
      </c>
      <c r="I44" s="19">
        <v>115.44717626058693</v>
      </c>
      <c r="J44" s="14">
        <f t="shared" si="4"/>
        <v>-1.882784656598728E-2</v>
      </c>
      <c r="K44" s="5"/>
      <c r="L44" s="1">
        <v>1996</v>
      </c>
      <c r="M44" s="14">
        <f t="shared" si="1"/>
        <v>-2.6044120086083729E-6</v>
      </c>
      <c r="N44" s="14">
        <f t="shared" si="2"/>
        <v>-2.0682393308898178E-4</v>
      </c>
      <c r="O44" s="71">
        <f t="shared" si="5"/>
        <v>-1.7526649723311627E-4</v>
      </c>
      <c r="P44" s="14">
        <f t="shared" si="3"/>
        <v>2.0041595808839574E-4</v>
      </c>
      <c r="Q44" s="5"/>
      <c r="R44" s="4"/>
    </row>
    <row r="45" spans="1:18" x14ac:dyDescent="0.25">
      <c r="A45" s="1">
        <v>1997</v>
      </c>
      <c r="B45" s="19">
        <v>120.28167999999999</v>
      </c>
      <c r="C45" s="78">
        <f>EXP(Kokonaistuottavuus!H46)*Pääoma!B46^0.35*Työvoimapanos!K45^0.65</f>
        <v>119.37181416944749</v>
      </c>
      <c r="D45" s="14">
        <f t="shared" si="0"/>
        <v>7.6221161325483126E-3</v>
      </c>
      <c r="E45" s="12"/>
      <c r="F45" s="1">
        <v>1997</v>
      </c>
      <c r="G45" s="19">
        <v>120.28215258503951</v>
      </c>
      <c r="H45" s="78">
        <f>EXP(Kokonaistuottavuus!Q46)*Pääoma!G46^0.35*Työvoimapanos!W45^0.65</f>
        <v>119.39892369585705</v>
      </c>
      <c r="I45" s="19">
        <v>119.40956161631992</v>
      </c>
      <c r="J45" s="14">
        <f t="shared" si="4"/>
        <v>7.3972935587953582E-3</v>
      </c>
      <c r="K45" s="5"/>
      <c r="L45" s="1">
        <v>1997</v>
      </c>
      <c r="M45" s="14">
        <f t="shared" si="1"/>
        <v>-3.9289705859180392E-6</v>
      </c>
      <c r="N45" s="14">
        <f t="shared" si="2"/>
        <v>-2.270500065697101E-4</v>
      </c>
      <c r="O45" s="71">
        <f t="shared" si="5"/>
        <v>-8.9095614378964505E-5</v>
      </c>
      <c r="P45" s="14">
        <f t="shared" si="3"/>
        <v>2.2482257375295439E-4</v>
      </c>
      <c r="Q45" s="5"/>
      <c r="R45" s="4"/>
    </row>
    <row r="46" spans="1:18" x14ac:dyDescent="0.25">
      <c r="A46" s="1">
        <v>1998</v>
      </c>
      <c r="B46" s="19">
        <v>126.3331</v>
      </c>
      <c r="C46" s="78">
        <f>EXP(Kokonaistuottavuus!H47)*Pääoma!B47^0.35*Työvoimapanos!K46^0.65</f>
        <v>124.00456841706776</v>
      </c>
      <c r="D46" s="14">
        <f t="shared" si="0"/>
        <v>1.8777788694853827E-2</v>
      </c>
      <c r="E46" s="12"/>
      <c r="F46" s="1">
        <v>1998</v>
      </c>
      <c r="G46" s="19">
        <v>126.33322388796921</v>
      </c>
      <c r="H46" s="78">
        <f>EXP(Kokonaistuottavuus!Q47)*Pääoma!G47^0.35*Työvoimapanos!W46^0.65</f>
        <v>124.06282488448346</v>
      </c>
      <c r="I46" s="19">
        <v>124.06573221953192</v>
      </c>
      <c r="J46" s="14">
        <f t="shared" si="4"/>
        <v>1.8300397444599124E-2</v>
      </c>
      <c r="K46" s="5"/>
      <c r="L46" s="1">
        <v>1998</v>
      </c>
      <c r="M46" s="14">
        <f t="shared" si="1"/>
        <v>-9.8064440530270185E-7</v>
      </c>
      <c r="N46" s="14">
        <f t="shared" si="2"/>
        <v>-4.6957231120560119E-4</v>
      </c>
      <c r="O46" s="71">
        <f t="shared" si="5"/>
        <v>-2.3434377309797345E-5</v>
      </c>
      <c r="P46" s="14">
        <f t="shared" si="3"/>
        <v>4.77391250254703E-4</v>
      </c>
      <c r="Q46" s="5"/>
      <c r="R46" s="4"/>
    </row>
    <row r="47" spans="1:18" x14ac:dyDescent="0.25">
      <c r="A47" s="1">
        <v>1999</v>
      </c>
      <c r="B47" s="19">
        <v>131.27067</v>
      </c>
      <c r="C47" s="78">
        <f>EXP(Kokonaistuottavuus!H48)*Pääoma!B48^0.35*Työvoimapanos!K47^0.65</f>
        <v>129.02892662347267</v>
      </c>
      <c r="D47" s="14">
        <f t="shared" si="0"/>
        <v>1.7373959740586659E-2</v>
      </c>
      <c r="E47" s="12"/>
      <c r="F47" s="1">
        <v>1999</v>
      </c>
      <c r="G47" s="19">
        <v>131.27039094953312</v>
      </c>
      <c r="H47" s="78">
        <f>EXP(Kokonaistuottavuus!Q48)*Pääoma!G48^0.35*Työvoimapanos!W47^0.65</f>
        <v>129.10127162575634</v>
      </c>
      <c r="I47" s="19">
        <v>129.09761833146513</v>
      </c>
      <c r="J47" s="14">
        <f t="shared" si="4"/>
        <v>1.6801688290605757E-2</v>
      </c>
      <c r="K47" s="5"/>
      <c r="L47" s="1">
        <v>1999</v>
      </c>
      <c r="M47" s="14">
        <f t="shared" ref="M47:M65" si="6">(B47-G47)/G47</f>
        <v>2.1257685366356371E-6</v>
      </c>
      <c r="N47" s="14">
        <f t="shared" ref="N47:N65" si="7">(C47-H47)/H47</f>
        <v>-5.6037404878075199E-4</v>
      </c>
      <c r="O47" s="71">
        <f t="shared" si="5"/>
        <v>2.8297895483183607E-5</v>
      </c>
      <c r="P47" s="14">
        <f t="shared" ref="P47:P65" si="8">(D47-J47)</f>
        <v>5.7227144998090243E-4</v>
      </c>
      <c r="Q47" s="5"/>
      <c r="R47" s="4"/>
    </row>
    <row r="48" spans="1:18" x14ac:dyDescent="0.25">
      <c r="A48" s="1">
        <v>2000</v>
      </c>
      <c r="B48" s="19">
        <v>138.25918999999999</v>
      </c>
      <c r="C48" s="78">
        <f>EXP(Kokonaistuottavuus!H49)*Pääoma!B49^0.35*Työvoimapanos!K48^0.65</f>
        <v>134.25040005000818</v>
      </c>
      <c r="D48" s="14">
        <f t="shared" si="0"/>
        <v>2.9860543793527143E-2</v>
      </c>
      <c r="E48" s="12"/>
      <c r="F48" s="1">
        <v>2000</v>
      </c>
      <c r="G48" s="19">
        <v>138.25883403347456</v>
      </c>
      <c r="H48" s="78">
        <f>EXP(Kokonaistuottavuus!Q49)*Pääoma!G49^0.35*Työvoimapanos!W48^0.65</f>
        <v>134.37724082649495</v>
      </c>
      <c r="I48" s="19">
        <v>134.35989711927513</v>
      </c>
      <c r="J48" s="14">
        <f t="shared" si="4"/>
        <v>2.88857933315615E-2</v>
      </c>
      <c r="K48" s="5"/>
      <c r="L48" s="1">
        <v>2000</v>
      </c>
      <c r="M48" s="14">
        <f t="shared" si="6"/>
        <v>2.5746385605039884E-6</v>
      </c>
      <c r="N48" s="14">
        <f t="shared" si="7"/>
        <v>-9.4391561924200612E-4</v>
      </c>
      <c r="O48" s="71">
        <f t="shared" si="5"/>
        <v>1.2906729676207907E-4</v>
      </c>
      <c r="P48" s="14">
        <f t="shared" si="8"/>
        <v>9.7475046196564274E-4</v>
      </c>
      <c r="Q48" s="5"/>
      <c r="R48" s="4"/>
    </row>
    <row r="49" spans="1:18" x14ac:dyDescent="0.25">
      <c r="A49" s="1">
        <v>2001</v>
      </c>
      <c r="B49" s="19">
        <v>141.41668000000001</v>
      </c>
      <c r="C49" s="78">
        <f>EXP(Kokonaistuottavuus!H50)*Pääoma!B50^0.35*Työvoimapanos!K49^0.65</f>
        <v>139.5024082008438</v>
      </c>
      <c r="D49" s="14">
        <f t="shared" si="0"/>
        <v>1.3722141602030294E-2</v>
      </c>
      <c r="E49" s="12"/>
      <c r="F49" s="1">
        <v>2001</v>
      </c>
      <c r="G49" s="19">
        <v>141.41631669126843</v>
      </c>
      <c r="H49" s="78">
        <f>EXP(Kokonaistuottavuus!Q50)*Pääoma!G50^0.35*Työvoimapanos!W49^0.65</f>
        <v>139.63613041206426</v>
      </c>
      <c r="I49" s="19">
        <v>139.6170569375399</v>
      </c>
      <c r="J49" s="14">
        <f t="shared" si="4"/>
        <v>1.274875115738934E-2</v>
      </c>
      <c r="K49" s="5"/>
      <c r="L49" s="1">
        <v>2001</v>
      </c>
      <c r="M49" s="14">
        <f t="shared" si="6"/>
        <v>2.5690722264548541E-6</v>
      </c>
      <c r="N49" s="14">
        <f t="shared" si="7"/>
        <v>-9.57647643384604E-4</v>
      </c>
      <c r="O49" s="71">
        <f t="shared" si="5"/>
        <v>1.3659412122117782E-4</v>
      </c>
      <c r="P49" s="14">
        <f t="shared" si="8"/>
        <v>9.7339044464095359E-4</v>
      </c>
      <c r="Q49" s="5"/>
      <c r="R49" s="4"/>
    </row>
    <row r="50" spans="1:18" x14ac:dyDescent="0.25">
      <c r="A50" s="1">
        <v>2002</v>
      </c>
      <c r="B50" s="19">
        <v>144.01044999999999</v>
      </c>
      <c r="C50" s="78">
        <f>EXP(Kokonaistuottavuus!H51)*Pääoma!B51^0.35*Työvoimapanos!K50^0.65</f>
        <v>144.16957266993958</v>
      </c>
      <c r="D50" s="14">
        <f t="shared" si="0"/>
        <v>-1.1037188152307677E-3</v>
      </c>
      <c r="E50" s="12"/>
      <c r="F50" s="1">
        <v>2002</v>
      </c>
      <c r="G50" s="19">
        <v>144.01035760271142</v>
      </c>
      <c r="H50" s="78">
        <f>EXP(Kokonaistuottavuus!Q51)*Pääoma!G51^0.35*Työvoimapanos!W50^0.65</f>
        <v>144.32614723806287</v>
      </c>
      <c r="I50" s="19">
        <v>144.29518427867885</v>
      </c>
      <c r="J50" s="14">
        <f t="shared" si="4"/>
        <v>-2.1880278895726499E-3</v>
      </c>
      <c r="K50" s="5"/>
      <c r="L50" s="1">
        <v>2002</v>
      </c>
      <c r="M50" s="14">
        <f t="shared" si="6"/>
        <v>6.4160168828683702E-7</v>
      </c>
      <c r="N50" s="14">
        <f t="shared" si="7"/>
        <v>-1.0848662638033521E-3</v>
      </c>
      <c r="O50" s="71">
        <f t="shared" si="5"/>
        <v>2.1453464931031735E-4</v>
      </c>
      <c r="P50" s="14">
        <f t="shared" si="8"/>
        <v>1.0843090743418821E-3</v>
      </c>
      <c r="Q50" s="5"/>
      <c r="R50" s="4"/>
    </row>
    <row r="51" spans="1:18" x14ac:dyDescent="0.25">
      <c r="A51" s="1">
        <v>2003</v>
      </c>
      <c r="B51" s="19">
        <v>146.90855999999999</v>
      </c>
      <c r="C51" s="78">
        <f>EXP(Kokonaistuottavuus!H52)*Pääoma!B52^0.35*Työvoimapanos!K51^0.65</f>
        <v>148.6785033128333</v>
      </c>
      <c r="D51" s="14">
        <f t="shared" si="0"/>
        <v>-1.1904500471794375E-2</v>
      </c>
      <c r="E51" s="12"/>
      <c r="F51" s="1">
        <v>2003</v>
      </c>
      <c r="G51" s="19">
        <v>146.90869449934326</v>
      </c>
      <c r="H51" s="78">
        <f>EXP(Kokonaistuottavuus!Q52)*Pääoma!G52^0.35*Työvoimapanos!W51^0.65</f>
        <v>148.82677042798818</v>
      </c>
      <c r="I51" s="19">
        <v>148.80120606901903</v>
      </c>
      <c r="J51" s="14">
        <f t="shared" si="4"/>
        <v>-1.28879765591165E-2</v>
      </c>
      <c r="K51" s="5"/>
      <c r="L51" s="1">
        <v>2003</v>
      </c>
      <c r="M51" s="14">
        <f t="shared" si="6"/>
        <v>-9.1553017824715686E-7</v>
      </c>
      <c r="N51" s="14">
        <f t="shared" si="7"/>
        <v>-9.9623955239034776E-4</v>
      </c>
      <c r="O51" s="71">
        <f t="shared" si="5"/>
        <v>1.7177258429805427E-4</v>
      </c>
      <c r="P51" s="14">
        <f t="shared" si="8"/>
        <v>9.8347608732212571E-4</v>
      </c>
      <c r="Q51" s="5"/>
      <c r="R51" s="4"/>
    </row>
    <row r="52" spans="1:18" x14ac:dyDescent="0.25">
      <c r="A52" s="1">
        <v>2004</v>
      </c>
      <c r="B52" s="19">
        <v>152.96834999999999</v>
      </c>
      <c r="C52" s="78">
        <f>EXP(Kokonaistuottavuus!H53)*Pääoma!B53^0.35*Työvoimapanos!K52^0.65</f>
        <v>153.05775543593623</v>
      </c>
      <c r="D52" s="14">
        <f t="shared" si="0"/>
        <v>-5.8412875376095746E-4</v>
      </c>
      <c r="E52" s="12"/>
      <c r="F52" s="1">
        <v>2004</v>
      </c>
      <c r="G52" s="19">
        <v>152.96851973729972</v>
      </c>
      <c r="H52" s="78">
        <f>EXP(Kokonaistuottavuus!Q53)*Pääoma!G53^0.35*Työvoimapanos!W52^0.65</f>
        <v>153.17265151598073</v>
      </c>
      <c r="I52" s="19">
        <v>153.15299941670179</v>
      </c>
      <c r="J52" s="14">
        <f t="shared" si="4"/>
        <v>-1.3326907686240547E-3</v>
      </c>
      <c r="K52" s="5"/>
      <c r="L52" s="1">
        <v>2004</v>
      </c>
      <c r="M52" s="14">
        <f t="shared" si="6"/>
        <v>-1.1096224244044823E-6</v>
      </c>
      <c r="N52" s="14">
        <f t="shared" si="7"/>
        <v>-7.5010831834111842E-4</v>
      </c>
      <c r="O52" s="71">
        <f t="shared" si="5"/>
        <v>1.283003139558026E-4</v>
      </c>
      <c r="P52" s="14">
        <f t="shared" si="8"/>
        <v>7.4856201486309722E-4</v>
      </c>
      <c r="Q52" s="5"/>
      <c r="R52" s="4"/>
    </row>
    <row r="53" spans="1:18" x14ac:dyDescent="0.25">
      <c r="A53" s="1">
        <v>2005</v>
      </c>
      <c r="B53" s="19">
        <v>157.429</v>
      </c>
      <c r="C53" s="78">
        <f>EXP(Kokonaistuottavuus!H54)*Pääoma!B54^0.35*Työvoimapanos!K53^0.65</f>
        <v>157.17524073285946</v>
      </c>
      <c r="D53" s="14">
        <f t="shared" si="0"/>
        <v>1.6144989882460933E-3</v>
      </c>
      <c r="E53" s="12"/>
      <c r="F53" s="1">
        <v>2005</v>
      </c>
      <c r="G53" s="19">
        <v>157.429</v>
      </c>
      <c r="H53" s="78">
        <f>EXP(Kokonaistuottavuus!Q54)*Pääoma!G54^0.35*Työvoimapanos!W53^0.65</f>
        <v>157.27789149227036</v>
      </c>
      <c r="I53" s="19">
        <v>157.25983107251642</v>
      </c>
      <c r="J53" s="14">
        <f t="shared" si="4"/>
        <v>9.6077399242774128E-4</v>
      </c>
      <c r="K53" s="5"/>
      <c r="L53" s="1">
        <v>2005</v>
      </c>
      <c r="M53" s="14">
        <f t="shared" si="6"/>
        <v>0</v>
      </c>
      <c r="N53" s="14">
        <f t="shared" si="7"/>
        <v>-6.5267125873147273E-4</v>
      </c>
      <c r="O53" s="71">
        <f t="shared" si="5"/>
        <v>1.1483126828937868E-4</v>
      </c>
      <c r="P53" s="14">
        <f t="shared" si="8"/>
        <v>6.5372499581835199E-4</v>
      </c>
      <c r="Q53" s="5"/>
      <c r="R53" s="4"/>
    </row>
    <row r="54" spans="1:18" x14ac:dyDescent="0.25">
      <c r="A54" s="1">
        <v>2006</v>
      </c>
      <c r="B54" s="19">
        <v>164.37254999999999</v>
      </c>
      <c r="C54" s="78">
        <f>EXP(Kokonaistuottavuus!H55)*Pääoma!B55^0.35*Työvoimapanos!K54^0.65</f>
        <v>161.02445246506434</v>
      </c>
      <c r="D54" s="14">
        <f t="shared" si="0"/>
        <v>2.0792478929012634E-2</v>
      </c>
      <c r="E54" s="12"/>
      <c r="F54" s="1">
        <v>2006</v>
      </c>
      <c r="G54" s="19">
        <v>164.37300405176862</v>
      </c>
      <c r="H54" s="78">
        <f>EXP(Kokonaistuottavuus!Q55)*Pääoma!G55^0.35*Työvoimapanos!W54^0.65</f>
        <v>161.09087263257106</v>
      </c>
      <c r="I54" s="19">
        <v>161.0838291756848</v>
      </c>
      <c r="J54" s="14">
        <f t="shared" si="4"/>
        <v>2.0374409583612488E-2</v>
      </c>
      <c r="K54" s="5"/>
      <c r="L54" s="1">
        <v>2006</v>
      </c>
      <c r="M54" s="14">
        <f t="shared" si="6"/>
        <v>-2.7623256704915099E-6</v>
      </c>
      <c r="N54" s="14">
        <f t="shared" si="7"/>
        <v>-4.1231490289469623E-4</v>
      </c>
      <c r="O54" s="71">
        <f t="shared" si="5"/>
        <v>4.3723500724528668E-5</v>
      </c>
      <c r="P54" s="14">
        <f t="shared" si="8"/>
        <v>4.1806934540014606E-4</v>
      </c>
      <c r="Q54" s="5"/>
      <c r="R54" s="4"/>
    </row>
    <row r="55" spans="1:18" x14ac:dyDescent="0.25">
      <c r="A55" s="1">
        <v>2007</v>
      </c>
      <c r="B55" s="19">
        <v>173.1422</v>
      </c>
      <c r="C55" s="78">
        <f>EXP(Kokonaistuottavuus!H56)*Pääoma!B56^0.35*Työvoimapanos!K55^0.65</f>
        <v>164.78148597016434</v>
      </c>
      <c r="D55" s="14">
        <f t="shared" si="0"/>
        <v>5.0738188095654571E-2</v>
      </c>
      <c r="E55" s="12"/>
      <c r="F55" s="1">
        <v>2007</v>
      </c>
      <c r="G55" s="19">
        <v>173.14274217985536</v>
      </c>
      <c r="H55" s="78">
        <f>EXP(Kokonaistuottavuus!Q56)*Pääoma!G56^0.35*Työvoimapanos!W55^0.65</f>
        <v>164.79433411324581</v>
      </c>
      <c r="I55" s="19">
        <v>164.78492060250636</v>
      </c>
      <c r="J55" s="14">
        <f t="shared" si="4"/>
        <v>5.0659557633046824E-2</v>
      </c>
      <c r="K55" s="5"/>
      <c r="L55" s="1">
        <v>2007</v>
      </c>
      <c r="M55" s="14">
        <f t="shared" si="6"/>
        <v>-3.1314038840578539E-6</v>
      </c>
      <c r="N55" s="14">
        <f t="shared" si="7"/>
        <v>-7.7964713717894099E-5</v>
      </c>
      <c r="O55" s="71">
        <f t="shared" si="5"/>
        <v>5.7122781496725351E-5</v>
      </c>
      <c r="P55" s="14">
        <f t="shared" si="8"/>
        <v>7.863046260774692E-5</v>
      </c>
      <c r="Q55" s="5"/>
      <c r="R55" s="4"/>
    </row>
    <row r="56" spans="1:18" x14ac:dyDescent="0.25">
      <c r="A56" s="1">
        <v>2008</v>
      </c>
      <c r="B56" s="19">
        <v>173.65048999999999</v>
      </c>
      <c r="C56" s="78">
        <f>EXP(Kokonaistuottavuus!H57)*Pääoma!B57^0.35*Työvoimapanos!K56^0.65</f>
        <v>167.59300934994636</v>
      </c>
      <c r="D56" s="14">
        <f t="shared" si="0"/>
        <v>3.6143993556468544E-2</v>
      </c>
      <c r="E56" s="12"/>
      <c r="F56" s="1">
        <v>2008</v>
      </c>
      <c r="G56" s="19">
        <v>173.65109793363055</v>
      </c>
      <c r="H56" s="78">
        <f>EXP(Kokonaistuottavuus!Q57)*Pääoma!G57^0.35*Työvoimapanos!W56^0.65</f>
        <v>167.56674531587495</v>
      </c>
      <c r="I56" s="19">
        <v>167.56748147016049</v>
      </c>
      <c r="J56" s="14">
        <f t="shared" si="4"/>
        <v>3.6310024440029384E-2</v>
      </c>
      <c r="K56" s="5"/>
      <c r="L56" s="1">
        <v>2008</v>
      </c>
      <c r="M56" s="14">
        <f t="shared" si="6"/>
        <v>-3.5008913723892873E-6</v>
      </c>
      <c r="N56" s="14">
        <f t="shared" si="7"/>
        <v>1.5673774663280203E-4</v>
      </c>
      <c r="O56" s="71">
        <f t="shared" si="5"/>
        <v>-4.3932003581368614E-6</v>
      </c>
      <c r="P56" s="14">
        <f t="shared" si="8"/>
        <v>-1.6603088356084011E-4</v>
      </c>
      <c r="Q56" s="5"/>
      <c r="R56" s="4"/>
    </row>
    <row r="57" spans="1:18" x14ac:dyDescent="0.25">
      <c r="A57" s="1">
        <v>2009</v>
      </c>
      <c r="B57" s="19">
        <v>158.82315</v>
      </c>
      <c r="C57" s="78">
        <f>EXP(Kokonaistuottavuus!H58)*Pääoma!B58^0.35*Työvoimapanos!K57^0.65</f>
        <v>168.48262579757312</v>
      </c>
      <c r="D57" s="14">
        <f t="shared" si="0"/>
        <v>-5.7332177438750846E-2</v>
      </c>
      <c r="E57" s="12"/>
      <c r="F57" s="1">
        <v>2009</v>
      </c>
      <c r="G57" s="19">
        <v>158.82337529944482</v>
      </c>
      <c r="H57" s="78">
        <f>EXP(Kokonaistuottavuus!Q58)*Pääoma!G58^0.35*Työvoimapanos!W57^0.65</f>
        <v>168.32844917787475</v>
      </c>
      <c r="I57" s="19">
        <v>168.33481111501305</v>
      </c>
      <c r="J57" s="14">
        <f t="shared" si="4"/>
        <v>-5.6467423806571146E-2</v>
      </c>
      <c r="K57" s="5"/>
      <c r="L57" s="1">
        <v>2009</v>
      </c>
      <c r="M57" s="14">
        <f t="shared" si="6"/>
        <v>-1.4185534364606253E-6</v>
      </c>
      <c r="N57" s="14">
        <f t="shared" si="7"/>
        <v>9.159272865126648E-4</v>
      </c>
      <c r="O57" s="71">
        <f t="shared" si="5"/>
        <v>-3.7794782577635531E-5</v>
      </c>
      <c r="P57" s="14">
        <f t="shared" si="8"/>
        <v>-8.647536321797003E-4</v>
      </c>
      <c r="Q57" s="5"/>
      <c r="R57" s="4"/>
    </row>
    <row r="58" spans="1:18" x14ac:dyDescent="0.25">
      <c r="A58" s="1">
        <v>2010</v>
      </c>
      <c r="B58" s="19">
        <v>164.10272000000001</v>
      </c>
      <c r="C58" s="78">
        <f>EXP(Kokonaistuottavuus!H59)*Pääoma!B59^0.35*Työvoimapanos!K58^0.65</f>
        <v>169.46373903838551</v>
      </c>
      <c r="D58" s="14">
        <f t="shared" si="0"/>
        <v>-3.1635198590603347E-2</v>
      </c>
      <c r="E58" s="12"/>
      <c r="F58" s="1">
        <v>2010</v>
      </c>
      <c r="G58" s="19">
        <v>164.10280344075798</v>
      </c>
      <c r="H58" s="78">
        <f>EXP(Kokonaistuottavuus!Q59)*Pääoma!G59^0.35*Työvoimapanos!W58^0.65</f>
        <v>169.28457226952543</v>
      </c>
      <c r="I58" s="19">
        <v>169.29216856270887</v>
      </c>
      <c r="J58" s="14">
        <f t="shared" si="4"/>
        <v>-3.0609811392129243E-2</v>
      </c>
      <c r="K58" s="5"/>
      <c r="L58" s="1">
        <v>2010</v>
      </c>
      <c r="M58" s="14">
        <f t="shared" si="6"/>
        <v>-5.0846637733445264E-7</v>
      </c>
      <c r="N58" s="14">
        <f t="shared" si="7"/>
        <v>1.0583762386499461E-3</v>
      </c>
      <c r="O58" s="71">
        <f t="shared" si="5"/>
        <v>-4.4872920677882511E-5</v>
      </c>
      <c r="P58" s="14">
        <f t="shared" si="8"/>
        <v>-1.0253871984741043E-3</v>
      </c>
      <c r="Q58" s="5"/>
      <c r="R58" s="4"/>
    </row>
    <row r="59" spans="1:18" x14ac:dyDescent="0.25">
      <c r="A59" s="1">
        <v>2011</v>
      </c>
      <c r="B59" s="19">
        <v>168.66063</v>
      </c>
      <c r="C59" s="78">
        <f>EXP(Kokonaistuottavuus!H60)*Pääoma!B60^0.35*Työvoimapanos!K59^0.65</f>
        <v>170.77589739777292</v>
      </c>
      <c r="D59" s="14">
        <f t="shared" si="0"/>
        <v>-1.2386217434688826E-2</v>
      </c>
      <c r="E59" s="12"/>
      <c r="F59" s="1">
        <v>2011</v>
      </c>
      <c r="G59" s="19">
        <v>168.66072076267139</v>
      </c>
      <c r="H59" s="78">
        <f>EXP(Kokonaistuottavuus!Q60)*Pääoma!G60^0.35*Työvoimapanos!W59^0.65</f>
        <v>170.56569298237889</v>
      </c>
      <c r="I59" s="19">
        <v>170.57339770802827</v>
      </c>
      <c r="J59" s="14">
        <f t="shared" si="4"/>
        <v>-1.1168554393316979E-2</v>
      </c>
      <c r="K59" s="5"/>
      <c r="L59" s="1">
        <v>2011</v>
      </c>
      <c r="M59" s="14">
        <f t="shared" si="6"/>
        <v>-5.3813757572393695E-7</v>
      </c>
      <c r="N59" s="14">
        <f t="shared" si="7"/>
        <v>1.2323956343069963E-3</v>
      </c>
      <c r="O59" s="71">
        <f t="shared" si="5"/>
        <v>-4.5171602299716894E-5</v>
      </c>
      <c r="P59" s="14">
        <f t="shared" si="8"/>
        <v>-1.2176630413718477E-3</v>
      </c>
      <c r="Q59" s="5"/>
      <c r="R59" s="4"/>
    </row>
    <row r="60" spans="1:18" x14ac:dyDescent="0.25">
      <c r="A60" s="1">
        <v>2012</v>
      </c>
      <c r="B60" s="19">
        <v>168.30816999999999</v>
      </c>
      <c r="C60" s="78">
        <f>EXP(Kokonaistuottavuus!H61)*Pääoma!B61^0.35*Työvoimapanos!K60^0.65</f>
        <v>171.83235565822696</v>
      </c>
      <c r="D60" s="14">
        <f t="shared" si="0"/>
        <v>-2.050944157011118E-2</v>
      </c>
      <c r="E60" s="12"/>
      <c r="F60" s="1">
        <v>2012</v>
      </c>
      <c r="G60" s="19">
        <v>168.30826134608469</v>
      </c>
      <c r="H60" s="78">
        <f>EXP(Kokonaistuottavuus!Q61)*Pääoma!G61^0.35*Työvoimapanos!W60^0.65</f>
        <v>171.95399879830779</v>
      </c>
      <c r="I60" s="19">
        <v>171.96229939963663</v>
      </c>
      <c r="J60" s="14">
        <f t="shared" si="4"/>
        <v>-2.1201818379922317E-2</v>
      </c>
      <c r="K60" s="5"/>
      <c r="L60" s="1">
        <v>2012</v>
      </c>
      <c r="M60" s="14">
        <f t="shared" si="6"/>
        <v>-5.4273084381637044E-7</v>
      </c>
      <c r="N60" s="14">
        <f t="shared" si="7"/>
        <v>-7.0741675640538667E-4</v>
      </c>
      <c r="O60" s="71">
        <f t="shared" si="5"/>
        <v>-4.8272220401092682E-5</v>
      </c>
      <c r="P60" s="14">
        <f t="shared" si="8"/>
        <v>6.9237680981113631E-4</v>
      </c>
      <c r="Q60" s="5"/>
      <c r="R60" s="4"/>
    </row>
    <row r="61" spans="1:18" x14ac:dyDescent="0.25">
      <c r="A61" s="1">
        <v>2013</v>
      </c>
      <c r="B61" s="19">
        <v>168.79137856</v>
      </c>
      <c r="C61" s="78">
        <f>EXP(Kokonaistuottavuus!H62)*Pääoma!B62^0.35*Työvoimapanos!K61^0.65</f>
        <v>172.69529534956146</v>
      </c>
      <c r="D61" s="14">
        <f t="shared" si="0"/>
        <v>-2.2605808581289633E-2</v>
      </c>
      <c r="E61" s="12"/>
      <c r="F61" s="1">
        <v>2013</v>
      </c>
      <c r="G61" s="19">
        <v>169.0039357477084</v>
      </c>
      <c r="H61" s="78">
        <f>EXP(Kokonaistuottavuus!Q62)*Pääoma!G62^0.35*Työvoimapanos!W61^0.65</f>
        <v>173.10463352835572</v>
      </c>
      <c r="I61" s="19">
        <v>173.113707236084</v>
      </c>
      <c r="J61" s="14">
        <f t="shared" si="4"/>
        <v>-2.3689127766620993E-2</v>
      </c>
      <c r="K61" s="5"/>
      <c r="L61" s="1">
        <v>2013</v>
      </c>
      <c r="M61" s="14">
        <f t="shared" si="6"/>
        <v>-1.2577055485009949E-3</v>
      </c>
      <c r="N61" s="14">
        <f t="shared" si="7"/>
        <v>-2.3646864353125776E-3</v>
      </c>
      <c r="O61" s="71">
        <f t="shared" si="5"/>
        <v>-5.2417474583604508E-5</v>
      </c>
      <c r="P61" s="14">
        <f t="shared" si="8"/>
        <v>1.0833191853313606E-3</v>
      </c>
      <c r="Q61" s="5"/>
      <c r="R61" s="4"/>
    </row>
    <row r="62" spans="1:18" x14ac:dyDescent="0.25">
      <c r="A62" s="35">
        <v>2014</v>
      </c>
      <c r="B62" s="44">
        <v>170.48648885</v>
      </c>
      <c r="C62" s="80">
        <f>EXP(Kokonaistuottavuus!H63)*Pääoma!B63^0.35*Työvoimapanos!K62^0.65</f>
        <v>173.79087371667964</v>
      </c>
      <c r="D62" s="88">
        <f t="shared" si="0"/>
        <v>-1.9013569562154178E-2</v>
      </c>
      <c r="E62" s="12"/>
      <c r="F62" s="1">
        <v>2014</v>
      </c>
      <c r="G62" s="19">
        <v>171.64175789823193</v>
      </c>
      <c r="H62" s="78">
        <f>EXP(Kokonaistuottavuus!Q63)*Pääoma!G63^0.35*Työvoimapanos!W62^0.65</f>
        <v>174.69431855341188</v>
      </c>
      <c r="I62" s="19">
        <v>174.70205107094182</v>
      </c>
      <c r="J62" s="14">
        <f t="shared" si="4"/>
        <v>-1.7473725994395412E-2</v>
      </c>
      <c r="K62" s="5"/>
      <c r="L62" s="1">
        <v>2014</v>
      </c>
      <c r="M62" s="14">
        <f t="shared" si="6"/>
        <v>-6.7306992329739454E-3</v>
      </c>
      <c r="N62" s="14">
        <f t="shared" si="7"/>
        <v>-5.1715753792875097E-3</v>
      </c>
      <c r="O62" s="71">
        <f t="shared" si="5"/>
        <v>-4.4263131130854689E-5</v>
      </c>
      <c r="P62" s="14">
        <f t="shared" si="8"/>
        <v>-1.5398435677587662E-3</v>
      </c>
      <c r="Q62" s="5"/>
      <c r="R62" s="4"/>
    </row>
    <row r="63" spans="1:18" x14ac:dyDescent="0.25">
      <c r="A63" s="1">
        <v>2015</v>
      </c>
      <c r="B63" s="19">
        <v>172.93412550783265</v>
      </c>
      <c r="C63" s="78">
        <f>EXP(Kokonaistuottavuus!H64)*Pääoma!B64^0.35*Työvoimapanos!K63^0.65</f>
        <v>175.17233051843266</v>
      </c>
      <c r="D63" s="14">
        <f t="shared" si="0"/>
        <v>-1.2777160662165736E-2</v>
      </c>
      <c r="E63" s="12"/>
      <c r="F63" s="1">
        <v>2015</v>
      </c>
      <c r="G63" s="44">
        <v>175.16938383024993</v>
      </c>
      <c r="H63" s="80">
        <f>EXP(Kokonaistuottavuus!Q64)*Pääoma!G64^0.35*Työvoimapanos!W63^0.65</f>
        <v>176.74807524217317</v>
      </c>
      <c r="I63" s="44">
        <v>176.75401790713963</v>
      </c>
      <c r="J63" s="88">
        <f t="shared" si="4"/>
        <v>-8.9318732877864994E-3</v>
      </c>
      <c r="K63" s="5"/>
      <c r="L63" s="1">
        <v>2015</v>
      </c>
      <c r="M63" s="14">
        <f t="shared" si="6"/>
        <v>-1.2760553662638816E-2</v>
      </c>
      <c r="N63" s="14">
        <f t="shared" si="7"/>
        <v>-8.9152016030810549E-3</v>
      </c>
      <c r="O63" s="71">
        <f t="shared" si="5"/>
        <v>-3.3622232990724544E-5</v>
      </c>
      <c r="P63" s="14">
        <f t="shared" si="8"/>
        <v>-3.845287374379237E-3</v>
      </c>
      <c r="Q63" s="5"/>
      <c r="R63" s="4"/>
    </row>
    <row r="64" spans="1:18" x14ac:dyDescent="0.25">
      <c r="A64" s="1">
        <v>2016</v>
      </c>
      <c r="B64" s="19">
        <v>175.46186797776645</v>
      </c>
      <c r="C64" s="78">
        <f>EXP(Kokonaistuottavuus!H65)*Pääoma!B65^0.35*Työvoimapanos!K64^0.65</f>
        <v>176.58710446370279</v>
      </c>
      <c r="D64" s="14">
        <f t="shared" si="0"/>
        <v>-6.3721328312942114E-3</v>
      </c>
      <c r="E64" s="12"/>
      <c r="F64" s="1">
        <v>2016</v>
      </c>
      <c r="G64" s="19">
        <v>178.14726335536415</v>
      </c>
      <c r="H64" s="78">
        <f>EXP(Kokonaistuottavuus!Q65)*Pääoma!G65^0.35*Työvoimapanos!W64^0.65</f>
        <v>178.80593097340821</v>
      </c>
      <c r="I64" s="19">
        <v>178.80114033182571</v>
      </c>
      <c r="J64" s="14">
        <f t="shared" si="4"/>
        <v>-3.6837011751138142E-3</v>
      </c>
      <c r="K64" s="5"/>
      <c r="L64" s="1">
        <v>2016</v>
      </c>
      <c r="M64" s="14">
        <f t="shared" si="6"/>
        <v>-1.5074019813826353E-2</v>
      </c>
      <c r="N64" s="14">
        <f t="shared" si="7"/>
        <v>-1.2409132614484716E-2</v>
      </c>
      <c r="O64" s="71">
        <f t="shared" si="5"/>
        <v>2.6792408710508539E-5</v>
      </c>
      <c r="P64" s="14">
        <f t="shared" si="8"/>
        <v>-2.6884316561803972E-3</v>
      </c>
      <c r="Q64" s="5"/>
      <c r="R64" s="4"/>
    </row>
    <row r="65" spans="1:18" ht="15.75" thickBot="1" x14ac:dyDescent="0.3">
      <c r="A65" s="36">
        <v>2017</v>
      </c>
      <c r="B65" s="52">
        <v>178.17273764681877</v>
      </c>
      <c r="C65" s="89">
        <f>EXP(Kokonaistuottavuus!H66)*Pääoma!B66^0.35*Työvoimapanos!K65^0.65</f>
        <v>178.16041368868201</v>
      </c>
      <c r="D65" s="40">
        <f t="shared" si="0"/>
        <v>6.9173380784219921E-5</v>
      </c>
      <c r="E65" s="87"/>
      <c r="F65" s="36">
        <v>2017</v>
      </c>
      <c r="G65" s="52">
        <v>180.99761956904999</v>
      </c>
      <c r="H65" s="89">
        <f>EXP(Kokonaistuottavuus!Q66)*Pääoma!G66^0.35*Työvoimapanos!W65^0.65</f>
        <v>181.12710210287869</v>
      </c>
      <c r="I65" s="52">
        <v>181.05267159082615</v>
      </c>
      <c r="J65" s="40">
        <f t="shared" si="4"/>
        <v>-7.148711171625872E-4</v>
      </c>
      <c r="K65" s="38"/>
      <c r="L65" s="36">
        <v>2017</v>
      </c>
      <c r="M65" s="40">
        <f t="shared" si="6"/>
        <v>-1.560728770332546E-2</v>
      </c>
      <c r="N65" s="40">
        <f t="shared" si="7"/>
        <v>-1.637904200836619E-2</v>
      </c>
      <c r="O65" s="90">
        <f t="shared" si="5"/>
        <v>4.1092973491216133E-4</v>
      </c>
      <c r="P65" s="40">
        <f t="shared" si="8"/>
        <v>7.8404449794680707E-4</v>
      </c>
      <c r="Q65" s="38"/>
      <c r="R65" s="4"/>
    </row>
    <row r="66" spans="1:18" ht="15.75" thickTop="1" x14ac:dyDescent="0.25">
      <c r="E66" s="3"/>
      <c r="K66" s="3"/>
    </row>
    <row r="67" spans="1:18" x14ac:dyDescent="0.25">
      <c r="A67" t="s">
        <v>133</v>
      </c>
      <c r="D67" s="69" t="s">
        <v>134</v>
      </c>
      <c r="E67" s="3"/>
      <c r="J67" s="69" t="s">
        <v>135</v>
      </c>
      <c r="K67" s="3"/>
    </row>
    <row r="68" spans="1:18" x14ac:dyDescent="0.25">
      <c r="E68" s="3"/>
    </row>
    <row r="69" spans="1:18" x14ac:dyDescent="0.25">
      <c r="A69" t="s">
        <v>79</v>
      </c>
      <c r="E69" s="3"/>
    </row>
    <row r="70" spans="1:18" x14ac:dyDescent="0.25">
      <c r="E70" s="3"/>
    </row>
    <row r="71" spans="1:18" x14ac:dyDescent="0.25">
      <c r="B71" t="s">
        <v>136</v>
      </c>
    </row>
    <row r="73" spans="1:18" x14ac:dyDescent="0.25">
      <c r="B73" t="s">
        <v>137</v>
      </c>
    </row>
  </sheetData>
  <mergeCells count="3">
    <mergeCell ref="A1:D1"/>
    <mergeCell ref="F1:J1"/>
    <mergeCell ref="L1:R1"/>
  </mergeCells>
  <pageMargins left="0.7" right="0.7" top="0.75" bottom="0.75" header="0.3" footer="0.3"/>
  <pageSetup paperSize="9" scale="38" fitToHeight="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opLeftCell="A70" workbookViewId="0">
      <selection activeCell="H3" sqref="H3"/>
    </sheetView>
  </sheetViews>
  <sheetFormatPr defaultRowHeight="15" x14ac:dyDescent="0.25"/>
  <cols>
    <col min="1" max="1" width="11.85546875" customWidth="1"/>
    <col min="2" max="3" width="16" style="69" customWidth="1"/>
    <col min="4" max="4" width="17.5703125" style="69" customWidth="1"/>
    <col min="5" max="5" width="20" style="69" customWidth="1"/>
    <col min="6" max="7" width="16" style="69" customWidth="1"/>
    <col min="8" max="9" width="18.42578125" style="69" customWidth="1"/>
    <col min="10" max="10" width="17.42578125" style="69" customWidth="1"/>
    <col min="11" max="11" width="19.140625" style="69" customWidth="1"/>
    <col min="12" max="14" width="16" style="69" customWidth="1"/>
    <col min="15" max="15" width="17.85546875" style="69" customWidth="1"/>
    <col min="16" max="16" width="18.42578125" style="69" customWidth="1"/>
    <col min="17" max="17" width="19.42578125" style="69" customWidth="1"/>
  </cols>
  <sheetData>
    <row r="1" spans="1:18" s="3" customFormat="1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8" ht="45" x14ac:dyDescent="0.25">
      <c r="A2" s="3" t="s">
        <v>1</v>
      </c>
      <c r="B2" s="21" t="s">
        <v>139</v>
      </c>
      <c r="C2" s="21" t="s">
        <v>141</v>
      </c>
      <c r="D2" s="21" t="s">
        <v>140</v>
      </c>
      <c r="E2" s="21" t="s">
        <v>65</v>
      </c>
      <c r="F2" s="69" t="s">
        <v>145</v>
      </c>
      <c r="G2" s="69" t="s">
        <v>4</v>
      </c>
      <c r="H2" s="21" t="s">
        <v>69</v>
      </c>
      <c r="I2" s="94" t="s">
        <v>70</v>
      </c>
      <c r="J2" s="21" t="s">
        <v>71</v>
      </c>
      <c r="K2" s="21" t="s">
        <v>72</v>
      </c>
      <c r="L2" s="94" t="s">
        <v>142</v>
      </c>
      <c r="M2" s="21" t="s">
        <v>143</v>
      </c>
      <c r="N2" s="21" t="s">
        <v>66</v>
      </c>
      <c r="O2" s="21" t="s">
        <v>144</v>
      </c>
      <c r="P2" s="69" t="s">
        <v>73</v>
      </c>
      <c r="Q2" s="69" t="s">
        <v>74</v>
      </c>
      <c r="R2" s="5"/>
    </row>
    <row r="3" spans="1:18" x14ac:dyDescent="0.25">
      <c r="A3" s="3" t="s">
        <v>2</v>
      </c>
      <c r="B3" s="69" t="s">
        <v>64</v>
      </c>
      <c r="C3" s="69" t="s">
        <v>64</v>
      </c>
      <c r="D3" s="69" t="s">
        <v>64</v>
      </c>
      <c r="E3" s="69" t="s">
        <v>64</v>
      </c>
      <c r="F3" s="69" t="s">
        <v>64</v>
      </c>
      <c r="G3" s="69" t="s">
        <v>64</v>
      </c>
      <c r="H3" s="91" t="s">
        <v>68</v>
      </c>
      <c r="I3" s="91" t="s">
        <v>68</v>
      </c>
      <c r="J3" s="91" t="s">
        <v>68</v>
      </c>
      <c r="K3" s="91" t="s">
        <v>68</v>
      </c>
      <c r="L3" s="69" t="s">
        <v>64</v>
      </c>
      <c r="M3" s="69" t="s">
        <v>64</v>
      </c>
      <c r="N3" s="69" t="s">
        <v>64</v>
      </c>
      <c r="O3" s="91" t="s">
        <v>68</v>
      </c>
      <c r="P3" s="91" t="s">
        <v>68</v>
      </c>
      <c r="Q3" s="91" t="s">
        <v>68</v>
      </c>
      <c r="R3" s="5"/>
    </row>
    <row r="4" spans="1:18" ht="14.25" customHeight="1" x14ac:dyDescent="0.25">
      <c r="A4" s="3" t="s">
        <v>3</v>
      </c>
      <c r="I4" s="91"/>
      <c r="J4" s="91"/>
      <c r="K4" s="91"/>
      <c r="R4" s="5"/>
    </row>
    <row r="5" spans="1:18" s="3" customFormat="1" ht="14.25" customHeight="1" x14ac:dyDescent="0.25">
      <c r="B5" s="69"/>
      <c r="C5" s="69"/>
      <c r="D5" s="69"/>
      <c r="E5" s="69"/>
      <c r="F5" s="69"/>
      <c r="G5" s="69"/>
      <c r="H5" s="69"/>
      <c r="I5" s="91"/>
      <c r="J5" s="91"/>
      <c r="K5" s="91"/>
      <c r="L5" s="69"/>
      <c r="M5" s="69"/>
      <c r="N5" s="69"/>
      <c r="O5" s="69"/>
      <c r="P5" s="69"/>
      <c r="Q5" s="69"/>
      <c r="R5" s="5"/>
    </row>
    <row r="6" spans="1:18" ht="15.75" thickBot="1" x14ac:dyDescent="0.3">
      <c r="A6" s="43" t="s">
        <v>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5"/>
    </row>
    <row r="7" spans="1:18" ht="15.75" thickTop="1" x14ac:dyDescent="0.25">
      <c r="A7" s="1">
        <v>1960</v>
      </c>
      <c r="G7" s="23">
        <v>2818.6043399999999</v>
      </c>
      <c r="H7" s="92"/>
      <c r="R7" s="5"/>
    </row>
    <row r="8" spans="1:18" x14ac:dyDescent="0.25">
      <c r="A8" s="1">
        <v>1961</v>
      </c>
      <c r="G8" s="23">
        <v>3194.96344</v>
      </c>
      <c r="H8" s="92"/>
      <c r="R8" s="5"/>
    </row>
    <row r="9" spans="1:18" x14ac:dyDescent="0.25">
      <c r="A9" s="1">
        <v>1962</v>
      </c>
      <c r="G9" s="23">
        <v>3420.9877099999999</v>
      </c>
      <c r="H9" s="92"/>
      <c r="R9" s="5"/>
    </row>
    <row r="10" spans="1:18" x14ac:dyDescent="0.25">
      <c r="A10" s="1">
        <v>1963</v>
      </c>
      <c r="G10" s="23">
        <v>3715.2194399999998</v>
      </c>
      <c r="H10" s="92"/>
      <c r="R10" s="5"/>
    </row>
    <row r="11" spans="1:18" x14ac:dyDescent="0.25">
      <c r="A11" s="1">
        <v>1964</v>
      </c>
      <c r="G11" s="23">
        <v>4190.4097900000006</v>
      </c>
      <c r="H11" s="92"/>
      <c r="R11" s="5"/>
    </row>
    <row r="12" spans="1:18" x14ac:dyDescent="0.25">
      <c r="A12" s="1">
        <v>1965</v>
      </c>
      <c r="G12" s="23">
        <v>4634.2803800000002</v>
      </c>
      <c r="H12" s="92"/>
      <c r="R12" s="5"/>
    </row>
    <row r="13" spans="1:18" x14ac:dyDescent="0.25">
      <c r="A13" s="1">
        <v>1966</v>
      </c>
      <c r="G13" s="23">
        <v>4968.3578099999995</v>
      </c>
      <c r="H13" s="92"/>
      <c r="R13" s="5"/>
    </row>
    <row r="14" spans="1:18" x14ac:dyDescent="0.25">
      <c r="A14" s="1">
        <v>1967</v>
      </c>
      <c r="G14" s="23">
        <v>5449.8121099999998</v>
      </c>
      <c r="H14" s="92"/>
      <c r="R14" s="5"/>
    </row>
    <row r="15" spans="1:18" x14ac:dyDescent="0.25">
      <c r="A15" s="1">
        <v>1968</v>
      </c>
      <c r="G15" s="23">
        <v>6247.94398</v>
      </c>
      <c r="H15" s="92"/>
      <c r="R15" s="5"/>
    </row>
    <row r="16" spans="1:18" x14ac:dyDescent="0.25">
      <c r="A16" s="1">
        <v>1969</v>
      </c>
      <c r="G16" s="23">
        <v>7131.5091899999998</v>
      </c>
      <c r="H16" s="92"/>
      <c r="R16" s="5"/>
    </row>
    <row r="17" spans="1:18" x14ac:dyDescent="0.25">
      <c r="A17" s="1">
        <v>1970</v>
      </c>
      <c r="G17" s="23">
        <v>7959.2208199999995</v>
      </c>
      <c r="H17" s="92"/>
      <c r="R17" s="5"/>
    </row>
    <row r="18" spans="1:18" x14ac:dyDescent="0.25">
      <c r="A18" s="1">
        <v>1971</v>
      </c>
      <c r="G18" s="23">
        <v>8746.7503900000011</v>
      </c>
      <c r="H18" s="92"/>
      <c r="R18" s="5"/>
    </row>
    <row r="19" spans="1:18" x14ac:dyDescent="0.25">
      <c r="A19" s="1">
        <v>1972</v>
      </c>
      <c r="G19" s="23">
        <v>10200.215910000001</v>
      </c>
      <c r="H19" s="92"/>
      <c r="R19" s="5"/>
    </row>
    <row r="20" spans="1:18" x14ac:dyDescent="0.25">
      <c r="A20" s="1">
        <v>1973</v>
      </c>
      <c r="G20" s="23">
        <v>12415.476789999999</v>
      </c>
      <c r="H20" s="92"/>
      <c r="R20" s="5"/>
    </row>
    <row r="21" spans="1:18" x14ac:dyDescent="0.25">
      <c r="A21" s="1">
        <v>1974</v>
      </c>
      <c r="G21" s="23">
        <v>15646.26541</v>
      </c>
      <c r="H21" s="92"/>
      <c r="R21" s="5"/>
    </row>
    <row r="22" spans="1:18" x14ac:dyDescent="0.25">
      <c r="A22" s="1">
        <v>1975</v>
      </c>
      <c r="B22" s="93">
        <v>7839</v>
      </c>
      <c r="C22" s="93">
        <v>6935</v>
      </c>
      <c r="D22" s="69">
        <f>B22-C22</f>
        <v>904</v>
      </c>
      <c r="E22" s="69">
        <v>0</v>
      </c>
      <c r="F22" s="69">
        <f>D22-E22</f>
        <v>904</v>
      </c>
      <c r="G22" s="69">
        <v>18018</v>
      </c>
      <c r="H22" s="14">
        <f>F22/G22</f>
        <v>5.0172050172050175E-2</v>
      </c>
      <c r="I22" s="93">
        <v>0.8</v>
      </c>
      <c r="J22" s="93">
        <v>1.6</v>
      </c>
      <c r="K22" s="93">
        <v>2.7</v>
      </c>
      <c r="L22" s="93">
        <v>110</v>
      </c>
      <c r="M22" s="69">
        <v>6</v>
      </c>
      <c r="N22" s="69">
        <f t="shared" ref="N22:N59" si="0">L22+E22-M22</f>
        <v>104</v>
      </c>
      <c r="O22" s="14">
        <f t="shared" ref="O22:O59" si="1">N22/G22</f>
        <v>5.772005772005772E-3</v>
      </c>
      <c r="P22" s="14">
        <f t="shared" ref="P22:P64" si="2">H22</f>
        <v>5.0172050172050175E-2</v>
      </c>
      <c r="Q22" s="14">
        <f t="shared" ref="Q22:Q59" si="3">P22+O22</f>
        <v>5.5944055944055951E-2</v>
      </c>
      <c r="R22" s="5"/>
    </row>
    <row r="23" spans="1:18" x14ac:dyDescent="0.25">
      <c r="A23" s="1">
        <v>1976</v>
      </c>
      <c r="B23" s="93">
        <v>9713</v>
      </c>
      <c r="C23" s="93">
        <v>8132</v>
      </c>
      <c r="D23" s="69">
        <f t="shared" ref="D23:D59" si="4">B23-C23</f>
        <v>1581</v>
      </c>
      <c r="E23" s="69">
        <v>0</v>
      </c>
      <c r="F23" s="69">
        <f t="shared" ref="F23:F58" si="5">D23-E23</f>
        <v>1581</v>
      </c>
      <c r="G23" s="69">
        <v>20453</v>
      </c>
      <c r="H23" s="14">
        <f>F23/G23</f>
        <v>7.7299173715347377E-2</v>
      </c>
      <c r="I23" s="93">
        <v>3.6</v>
      </c>
      <c r="J23" s="93">
        <v>1.6</v>
      </c>
      <c r="K23" s="93">
        <v>2.5</v>
      </c>
      <c r="L23" s="93">
        <v>129</v>
      </c>
      <c r="M23" s="69">
        <v>6</v>
      </c>
      <c r="N23" s="69">
        <f t="shared" si="0"/>
        <v>123</v>
      </c>
      <c r="O23" s="14">
        <f t="shared" si="1"/>
        <v>6.0137877084046349E-3</v>
      </c>
      <c r="P23" s="14">
        <f t="shared" si="2"/>
        <v>7.7299173715347377E-2</v>
      </c>
      <c r="Q23" s="14">
        <f t="shared" si="3"/>
        <v>8.3312961423752011E-2</v>
      </c>
      <c r="R23" s="5"/>
    </row>
    <row r="24" spans="1:18" x14ac:dyDescent="0.25">
      <c r="A24" s="1">
        <v>1977</v>
      </c>
      <c r="B24" s="93">
        <v>10758</v>
      </c>
      <c r="C24" s="93">
        <v>9334</v>
      </c>
      <c r="D24" s="69">
        <f t="shared" si="4"/>
        <v>1424</v>
      </c>
      <c r="E24" s="69">
        <v>0</v>
      </c>
      <c r="F24" s="69">
        <f t="shared" si="5"/>
        <v>1424</v>
      </c>
      <c r="G24" s="69">
        <v>22433</v>
      </c>
      <c r="H24" s="14">
        <f t="shared" ref="H24:H59" si="6">F24/G24</f>
        <v>6.3477912004636025E-2</v>
      </c>
      <c r="I24" s="93">
        <v>2.1</v>
      </c>
      <c r="J24" s="93">
        <v>1.6</v>
      </c>
      <c r="K24" s="93">
        <v>2.6</v>
      </c>
      <c r="L24" s="93">
        <v>169</v>
      </c>
      <c r="M24" s="69">
        <v>6</v>
      </c>
      <c r="N24" s="69">
        <f t="shared" si="0"/>
        <v>163</v>
      </c>
      <c r="O24" s="14">
        <f t="shared" si="1"/>
        <v>7.2660812196317925E-3</v>
      </c>
      <c r="P24" s="14">
        <f t="shared" si="2"/>
        <v>6.3477912004636025E-2</v>
      </c>
      <c r="Q24" s="14">
        <f t="shared" si="3"/>
        <v>7.0743993224267818E-2</v>
      </c>
      <c r="R24" s="5"/>
    </row>
    <row r="25" spans="1:18" x14ac:dyDescent="0.25">
      <c r="A25" s="1">
        <v>1978</v>
      </c>
      <c r="B25" s="93">
        <v>11213</v>
      </c>
      <c r="C25" s="93">
        <v>10247</v>
      </c>
      <c r="D25" s="69">
        <f t="shared" si="4"/>
        <v>966</v>
      </c>
      <c r="E25" s="69">
        <v>0</v>
      </c>
      <c r="F25" s="69">
        <f t="shared" si="5"/>
        <v>966</v>
      </c>
      <c r="G25" s="69">
        <v>24809</v>
      </c>
      <c r="H25" s="14">
        <f t="shared" si="6"/>
        <v>3.893748236527067E-2</v>
      </c>
      <c r="I25" s="93">
        <v>0.9</v>
      </c>
      <c r="J25" s="93">
        <v>1.3</v>
      </c>
      <c r="K25" s="93">
        <v>1.7</v>
      </c>
      <c r="L25" s="93">
        <v>200</v>
      </c>
      <c r="M25" s="69">
        <v>7</v>
      </c>
      <c r="N25" s="69">
        <f t="shared" si="0"/>
        <v>193</v>
      </c>
      <c r="O25" s="14">
        <f t="shared" si="1"/>
        <v>7.7794348825023178E-3</v>
      </c>
      <c r="P25" s="14">
        <f t="shared" si="2"/>
        <v>3.893748236527067E-2</v>
      </c>
      <c r="Q25" s="14">
        <f t="shared" si="3"/>
        <v>4.6716917247772986E-2</v>
      </c>
      <c r="R25" s="5"/>
    </row>
    <row r="26" spans="1:18" x14ac:dyDescent="0.25">
      <c r="A26" s="1">
        <v>1979</v>
      </c>
      <c r="B26" s="93">
        <v>12606</v>
      </c>
      <c r="C26" s="93">
        <v>11607</v>
      </c>
      <c r="D26" s="69">
        <f t="shared" si="4"/>
        <v>999</v>
      </c>
      <c r="E26" s="69">
        <v>0</v>
      </c>
      <c r="F26" s="69">
        <f t="shared" si="5"/>
        <v>999</v>
      </c>
      <c r="G26" s="69">
        <v>28783</v>
      </c>
      <c r="H26" s="14">
        <f t="shared" si="6"/>
        <v>3.4707987353646247E-2</v>
      </c>
      <c r="I26" s="93">
        <v>-0.3</v>
      </c>
      <c r="J26" s="93">
        <v>1.2</v>
      </c>
      <c r="K26" s="93">
        <v>2.6</v>
      </c>
      <c r="L26" s="93">
        <v>267</v>
      </c>
      <c r="M26" s="69">
        <v>9</v>
      </c>
      <c r="N26" s="69">
        <f t="shared" si="0"/>
        <v>258</v>
      </c>
      <c r="O26" s="14">
        <f t="shared" si="1"/>
        <v>8.9636243616023348E-3</v>
      </c>
      <c r="P26" s="14">
        <f t="shared" si="2"/>
        <v>3.4707987353646247E-2</v>
      </c>
      <c r="Q26" s="14">
        <f t="shared" si="3"/>
        <v>4.3671611715248582E-2</v>
      </c>
      <c r="R26" s="5"/>
    </row>
    <row r="27" spans="1:18" x14ac:dyDescent="0.25">
      <c r="A27" s="1">
        <v>1980</v>
      </c>
      <c r="B27" s="93">
        <v>14621</v>
      </c>
      <c r="C27" s="93">
        <v>13362</v>
      </c>
      <c r="D27" s="69">
        <f t="shared" si="4"/>
        <v>1259</v>
      </c>
      <c r="E27" s="69">
        <v>0</v>
      </c>
      <c r="F27" s="69">
        <f t="shared" si="5"/>
        <v>1259</v>
      </c>
      <c r="G27" s="69">
        <v>33257</v>
      </c>
      <c r="H27" s="14">
        <f t="shared" si="6"/>
        <v>3.7856691824277595E-2</v>
      </c>
      <c r="I27" s="93">
        <v>-0.1</v>
      </c>
      <c r="J27" s="93">
        <v>0.6</v>
      </c>
      <c r="K27" s="93">
        <v>3.3</v>
      </c>
      <c r="L27" s="93">
        <v>331</v>
      </c>
      <c r="M27" s="69">
        <v>9</v>
      </c>
      <c r="N27" s="69">
        <f t="shared" si="0"/>
        <v>322</v>
      </c>
      <c r="O27" s="14">
        <f t="shared" si="1"/>
        <v>9.6821721742790991E-3</v>
      </c>
      <c r="P27" s="14">
        <f t="shared" si="2"/>
        <v>3.7856691824277595E-2</v>
      </c>
      <c r="Q27" s="14">
        <f t="shared" si="3"/>
        <v>4.7538863998556696E-2</v>
      </c>
      <c r="R27" s="5"/>
    </row>
    <row r="28" spans="1:18" x14ac:dyDescent="0.25">
      <c r="A28" s="1">
        <v>1981</v>
      </c>
      <c r="B28" s="93">
        <v>17441</v>
      </c>
      <c r="C28" s="93">
        <v>15490</v>
      </c>
      <c r="D28" s="69">
        <f t="shared" si="4"/>
        <v>1951</v>
      </c>
      <c r="E28" s="69">
        <v>0</v>
      </c>
      <c r="F28" s="69">
        <f t="shared" si="5"/>
        <v>1951</v>
      </c>
      <c r="G28" s="69">
        <v>37590</v>
      </c>
      <c r="H28" s="14">
        <f t="shared" si="6"/>
        <v>5.1902101622772014E-2</v>
      </c>
      <c r="I28" s="93">
        <v>0.9</v>
      </c>
      <c r="J28" s="93">
        <v>0.8</v>
      </c>
      <c r="K28" s="93">
        <v>3.5</v>
      </c>
      <c r="L28" s="93">
        <v>409</v>
      </c>
      <c r="M28" s="69">
        <v>16</v>
      </c>
      <c r="N28" s="69">
        <f t="shared" si="0"/>
        <v>393</v>
      </c>
      <c r="O28" s="14">
        <f t="shared" si="1"/>
        <v>1.0454908220271349E-2</v>
      </c>
      <c r="P28" s="14">
        <f t="shared" si="2"/>
        <v>5.1902101622772014E-2</v>
      </c>
      <c r="Q28" s="14">
        <f t="shared" si="3"/>
        <v>6.2357009843043362E-2</v>
      </c>
      <c r="R28" s="5"/>
    </row>
    <row r="29" spans="1:18" x14ac:dyDescent="0.25">
      <c r="A29" s="1">
        <v>1982</v>
      </c>
      <c r="B29" s="93">
        <v>19433</v>
      </c>
      <c r="C29" s="93">
        <v>18121</v>
      </c>
      <c r="D29" s="69">
        <f t="shared" si="4"/>
        <v>1312</v>
      </c>
      <c r="E29" s="69">
        <v>0</v>
      </c>
      <c r="F29" s="69">
        <f t="shared" si="5"/>
        <v>1312</v>
      </c>
      <c r="G29" s="69">
        <v>42300</v>
      </c>
      <c r="H29" s="14">
        <f t="shared" si="6"/>
        <v>3.1016548463356972E-2</v>
      </c>
      <c r="I29" s="93">
        <v>-0.3</v>
      </c>
      <c r="J29" s="93">
        <v>0.7</v>
      </c>
      <c r="K29" s="93">
        <v>2.7</v>
      </c>
      <c r="L29" s="93">
        <v>528</v>
      </c>
      <c r="M29" s="69">
        <v>25</v>
      </c>
      <c r="N29" s="69">
        <f t="shared" si="0"/>
        <v>503</v>
      </c>
      <c r="O29" s="14">
        <f t="shared" si="1"/>
        <v>1.1891252955082742E-2</v>
      </c>
      <c r="P29" s="14">
        <f t="shared" si="2"/>
        <v>3.1016548463356972E-2</v>
      </c>
      <c r="Q29" s="14">
        <f t="shared" si="3"/>
        <v>4.2907801418439716E-2</v>
      </c>
      <c r="R29" s="5"/>
    </row>
    <row r="30" spans="1:18" x14ac:dyDescent="0.25">
      <c r="A30" s="1">
        <v>1983</v>
      </c>
      <c r="B30" s="93">
        <v>21719</v>
      </c>
      <c r="C30" s="93">
        <v>20995</v>
      </c>
      <c r="D30" s="69">
        <f t="shared" si="4"/>
        <v>724</v>
      </c>
      <c r="E30" s="69">
        <v>0</v>
      </c>
      <c r="F30" s="69">
        <f t="shared" si="5"/>
        <v>724</v>
      </c>
      <c r="G30" s="69">
        <v>47107</v>
      </c>
      <c r="H30" s="14">
        <f t="shared" si="6"/>
        <v>1.5369265714225063E-2</v>
      </c>
      <c r="I30" s="93">
        <v>-1.5</v>
      </c>
      <c r="J30" s="93">
        <v>0.7</v>
      </c>
      <c r="K30" s="93">
        <v>2.2999999999999998</v>
      </c>
      <c r="L30" s="93">
        <v>703</v>
      </c>
      <c r="M30" s="69">
        <v>24</v>
      </c>
      <c r="N30" s="69">
        <f t="shared" si="0"/>
        <v>679</v>
      </c>
      <c r="O30" s="14">
        <f t="shared" si="1"/>
        <v>1.4413993673976267E-2</v>
      </c>
      <c r="P30" s="14">
        <f t="shared" si="2"/>
        <v>1.5369265714225063E-2</v>
      </c>
      <c r="Q30" s="14">
        <f t="shared" si="3"/>
        <v>2.9783259388201332E-2</v>
      </c>
      <c r="R30" s="5"/>
    </row>
    <row r="31" spans="1:18" x14ac:dyDescent="0.25">
      <c r="A31" s="1">
        <v>1984</v>
      </c>
      <c r="B31" s="93">
        <v>25208</v>
      </c>
      <c r="C31" s="93">
        <v>23482</v>
      </c>
      <c r="D31" s="69">
        <f t="shared" si="4"/>
        <v>1726</v>
      </c>
      <c r="E31" s="69">
        <v>0</v>
      </c>
      <c r="F31" s="69">
        <f t="shared" si="5"/>
        <v>1726</v>
      </c>
      <c r="G31" s="69">
        <v>52681</v>
      </c>
      <c r="H31" s="14">
        <f t="shared" si="6"/>
        <v>3.2763235322032611E-2</v>
      </c>
      <c r="I31" s="93">
        <v>0.1</v>
      </c>
      <c r="J31" s="93">
        <v>0.9</v>
      </c>
      <c r="K31" s="93">
        <v>2.2999999999999998</v>
      </c>
      <c r="L31" s="93">
        <v>863</v>
      </c>
      <c r="M31" s="69">
        <v>21</v>
      </c>
      <c r="N31" s="69">
        <f t="shared" si="0"/>
        <v>842</v>
      </c>
      <c r="O31" s="14">
        <f t="shared" si="1"/>
        <v>1.5982991970539664E-2</v>
      </c>
      <c r="P31" s="14">
        <f t="shared" si="2"/>
        <v>3.2763235322032611E-2</v>
      </c>
      <c r="Q31" s="14">
        <f t="shared" si="3"/>
        <v>4.8746227292572275E-2</v>
      </c>
      <c r="R31" s="5"/>
    </row>
    <row r="32" spans="1:18" x14ac:dyDescent="0.25">
      <c r="A32" s="1">
        <v>1985</v>
      </c>
      <c r="B32" s="93">
        <v>28614</v>
      </c>
      <c r="C32" s="93">
        <v>26663</v>
      </c>
      <c r="D32" s="69">
        <f t="shared" si="4"/>
        <v>1951</v>
      </c>
      <c r="E32" s="69">
        <v>0</v>
      </c>
      <c r="F32" s="69">
        <f t="shared" si="5"/>
        <v>1951</v>
      </c>
      <c r="G32" s="69">
        <v>57311</v>
      </c>
      <c r="H32" s="14">
        <f t="shared" si="6"/>
        <v>3.4042330442672436E-2</v>
      </c>
      <c r="I32" s="93">
        <v>0.2</v>
      </c>
      <c r="J32" s="93">
        <v>0.6</v>
      </c>
      <c r="K32" s="93">
        <v>2.7</v>
      </c>
      <c r="L32" s="93">
        <v>1023</v>
      </c>
      <c r="M32" s="69">
        <v>17</v>
      </c>
      <c r="N32" s="69">
        <f t="shared" si="0"/>
        <v>1006</v>
      </c>
      <c r="O32" s="14">
        <f t="shared" si="1"/>
        <v>1.7553349269773692E-2</v>
      </c>
      <c r="P32" s="14">
        <f t="shared" si="2"/>
        <v>3.4042330442672436E-2</v>
      </c>
      <c r="Q32" s="14">
        <f t="shared" si="3"/>
        <v>5.1595679712446128E-2</v>
      </c>
      <c r="R32" s="5"/>
    </row>
    <row r="33" spans="1:18" x14ac:dyDescent="0.25">
      <c r="A33" s="1">
        <v>1986</v>
      </c>
      <c r="B33" s="93">
        <v>31498</v>
      </c>
      <c r="C33" s="93">
        <v>29113</v>
      </c>
      <c r="D33" s="69">
        <f t="shared" si="4"/>
        <v>2385</v>
      </c>
      <c r="E33" s="69">
        <v>0</v>
      </c>
      <c r="F33" s="69">
        <f t="shared" si="5"/>
        <v>2385</v>
      </c>
      <c r="G33" s="69">
        <v>61660</v>
      </c>
      <c r="H33" s="14">
        <f t="shared" si="6"/>
        <v>3.8679857281868311E-2</v>
      </c>
      <c r="I33" s="93">
        <v>1</v>
      </c>
      <c r="J33" s="93">
        <v>0.6</v>
      </c>
      <c r="K33" s="93">
        <v>2.4</v>
      </c>
      <c r="L33" s="93">
        <v>1041</v>
      </c>
      <c r="M33" s="69">
        <v>21</v>
      </c>
      <c r="N33" s="69">
        <f t="shared" si="0"/>
        <v>1020</v>
      </c>
      <c r="O33" s="14">
        <f t="shared" si="1"/>
        <v>1.6542328900421666E-2</v>
      </c>
      <c r="P33" s="14">
        <f t="shared" si="2"/>
        <v>3.8679857281868311E-2</v>
      </c>
      <c r="Q33" s="14">
        <f t="shared" si="3"/>
        <v>5.5222186182289981E-2</v>
      </c>
      <c r="R33" s="5"/>
    </row>
    <row r="34" spans="1:18" x14ac:dyDescent="0.25">
      <c r="A34" s="1">
        <v>1987</v>
      </c>
      <c r="B34" s="93">
        <v>33057</v>
      </c>
      <c r="C34" s="93">
        <v>31960</v>
      </c>
      <c r="D34" s="69">
        <f t="shared" si="4"/>
        <v>1097</v>
      </c>
      <c r="E34" s="69">
        <v>0</v>
      </c>
      <c r="F34" s="69">
        <f t="shared" si="5"/>
        <v>1097</v>
      </c>
      <c r="G34" s="69">
        <v>66571</v>
      </c>
      <c r="H34" s="14">
        <f t="shared" si="6"/>
        <v>1.6478646858241578E-2</v>
      </c>
      <c r="I34" s="93">
        <v>-0.9</v>
      </c>
      <c r="J34" s="93">
        <v>0</v>
      </c>
      <c r="K34" s="93">
        <v>2.5</v>
      </c>
      <c r="L34" s="93">
        <v>1096</v>
      </c>
      <c r="M34" s="69">
        <v>15</v>
      </c>
      <c r="N34" s="69">
        <f t="shared" si="0"/>
        <v>1081</v>
      </c>
      <c r="O34" s="14">
        <f t="shared" si="1"/>
        <v>1.623830196331736E-2</v>
      </c>
      <c r="P34" s="14">
        <f t="shared" si="2"/>
        <v>1.6478646858241578E-2</v>
      </c>
      <c r="Q34" s="14">
        <f t="shared" si="3"/>
        <v>3.2716948821558942E-2</v>
      </c>
      <c r="R34" s="5"/>
    </row>
    <row r="35" spans="1:18" x14ac:dyDescent="0.25">
      <c r="A35" s="1">
        <v>1988</v>
      </c>
      <c r="B35" s="93">
        <v>39107</v>
      </c>
      <c r="C35" s="93">
        <v>35149</v>
      </c>
      <c r="D35" s="69">
        <f t="shared" si="4"/>
        <v>3958</v>
      </c>
      <c r="E35" s="69">
        <v>0</v>
      </c>
      <c r="F35" s="69">
        <f t="shared" si="5"/>
        <v>3958</v>
      </c>
      <c r="G35" s="69">
        <v>75403</v>
      </c>
      <c r="H35" s="14">
        <f t="shared" si="6"/>
        <v>5.2491280187790937E-2</v>
      </c>
      <c r="I35" s="93">
        <v>1.9</v>
      </c>
      <c r="J35" s="93">
        <v>0.6</v>
      </c>
      <c r="K35" s="93">
        <v>2.8</v>
      </c>
      <c r="L35" s="93">
        <v>1205</v>
      </c>
      <c r="M35" s="69">
        <v>12</v>
      </c>
      <c r="N35" s="69">
        <f t="shared" si="0"/>
        <v>1193</v>
      </c>
      <c r="O35" s="14">
        <f t="shared" si="1"/>
        <v>1.582165165842208E-2</v>
      </c>
      <c r="P35" s="14">
        <f t="shared" si="2"/>
        <v>5.2491280187790937E-2</v>
      </c>
      <c r="Q35" s="14">
        <f t="shared" si="3"/>
        <v>6.831293184621301E-2</v>
      </c>
      <c r="R35" s="5"/>
    </row>
    <row r="36" spans="1:18" x14ac:dyDescent="0.25">
      <c r="A36" s="1">
        <v>1989</v>
      </c>
      <c r="B36" s="93">
        <v>43445</v>
      </c>
      <c r="C36" s="93">
        <v>37689</v>
      </c>
      <c r="D36" s="69">
        <f t="shared" si="4"/>
        <v>5756</v>
      </c>
      <c r="E36" s="69">
        <v>0</v>
      </c>
      <c r="F36" s="69">
        <f t="shared" si="5"/>
        <v>5756</v>
      </c>
      <c r="G36" s="69">
        <v>84291</v>
      </c>
      <c r="H36" s="14">
        <f t="shared" si="6"/>
        <v>6.8287243003404871E-2</v>
      </c>
      <c r="I36" s="93">
        <v>2.8</v>
      </c>
      <c r="J36" s="93">
        <v>0.7</v>
      </c>
      <c r="K36" s="93">
        <v>3.3</v>
      </c>
      <c r="L36" s="93">
        <v>1216</v>
      </c>
      <c r="M36" s="69">
        <v>12</v>
      </c>
      <c r="N36" s="69">
        <f t="shared" si="0"/>
        <v>1204</v>
      </c>
      <c r="O36" s="14">
        <f t="shared" si="1"/>
        <v>1.4283849995847718E-2</v>
      </c>
      <c r="P36" s="14">
        <f t="shared" si="2"/>
        <v>6.8287243003404871E-2</v>
      </c>
      <c r="Q36" s="14">
        <f t="shared" si="3"/>
        <v>8.2571092999252582E-2</v>
      </c>
      <c r="R36" s="5"/>
    </row>
    <row r="37" spans="1:18" x14ac:dyDescent="0.25">
      <c r="A37" s="1">
        <v>1990</v>
      </c>
      <c r="B37" s="93">
        <v>47857</v>
      </c>
      <c r="C37" s="93">
        <v>43047</v>
      </c>
      <c r="D37" s="69">
        <f t="shared" si="4"/>
        <v>4810</v>
      </c>
      <c r="E37" s="69">
        <v>0</v>
      </c>
      <c r="F37" s="69">
        <f t="shared" si="5"/>
        <v>4810</v>
      </c>
      <c r="G37" s="69">
        <v>89316</v>
      </c>
      <c r="H37" s="14">
        <f t="shared" si="6"/>
        <v>5.3853732813829547E-2</v>
      </c>
      <c r="I37" s="93">
        <v>0.7</v>
      </c>
      <c r="J37" s="93">
        <v>0.4</v>
      </c>
      <c r="K37" s="93">
        <v>4.3</v>
      </c>
      <c r="L37" s="93">
        <v>1260</v>
      </c>
      <c r="M37" s="69">
        <v>13</v>
      </c>
      <c r="N37" s="69">
        <f t="shared" si="0"/>
        <v>1247</v>
      </c>
      <c r="O37" s="14">
        <f t="shared" si="1"/>
        <v>1.3961664203502172E-2</v>
      </c>
      <c r="P37" s="14">
        <f t="shared" si="2"/>
        <v>5.3853732813829547E-2</v>
      </c>
      <c r="Q37" s="14">
        <f t="shared" si="3"/>
        <v>6.7815397017331719E-2</v>
      </c>
      <c r="R37" s="5"/>
    </row>
    <row r="38" spans="1:18" x14ac:dyDescent="0.25">
      <c r="A38" s="1">
        <v>1991</v>
      </c>
      <c r="B38" s="93">
        <v>47880</v>
      </c>
      <c r="C38" s="93">
        <v>48691</v>
      </c>
      <c r="D38" s="69">
        <f t="shared" si="4"/>
        <v>-811</v>
      </c>
      <c r="E38" s="69">
        <v>0</v>
      </c>
      <c r="F38" s="69">
        <f t="shared" si="5"/>
        <v>-811</v>
      </c>
      <c r="G38" s="69">
        <v>85217</v>
      </c>
      <c r="H38" s="14">
        <f t="shared" si="6"/>
        <v>-9.5168804346550569E-3</v>
      </c>
      <c r="I38" s="93">
        <v>-4.8</v>
      </c>
      <c r="J38" s="93">
        <v>-0.3</v>
      </c>
      <c r="K38" s="93">
        <v>4.2</v>
      </c>
      <c r="L38" s="93">
        <v>1611</v>
      </c>
      <c r="M38" s="69">
        <v>14</v>
      </c>
      <c r="N38" s="69">
        <f t="shared" si="0"/>
        <v>1597</v>
      </c>
      <c r="O38" s="14">
        <f t="shared" si="1"/>
        <v>1.8740392175270192E-2</v>
      </c>
      <c r="P38" s="14">
        <f t="shared" si="2"/>
        <v>-9.5168804346550569E-3</v>
      </c>
      <c r="Q38" s="14">
        <f t="shared" si="3"/>
        <v>9.2235117406151354E-3</v>
      </c>
      <c r="R38" s="5"/>
    </row>
    <row r="39" spans="1:18" x14ac:dyDescent="0.25">
      <c r="A39" s="1">
        <v>1992</v>
      </c>
      <c r="B39" s="93">
        <v>47297</v>
      </c>
      <c r="C39" s="93">
        <v>51826</v>
      </c>
      <c r="D39" s="69">
        <f t="shared" si="4"/>
        <v>-4529</v>
      </c>
      <c r="E39" s="69">
        <v>0</v>
      </c>
      <c r="F39" s="69">
        <f t="shared" si="5"/>
        <v>-4529</v>
      </c>
      <c r="G39" s="69">
        <v>83003</v>
      </c>
      <c r="H39" s="14">
        <f t="shared" si="6"/>
        <v>-5.4564292856884689E-2</v>
      </c>
      <c r="I39" s="93">
        <v>-8.1999999999999993</v>
      </c>
      <c r="J39" s="93">
        <v>0</v>
      </c>
      <c r="K39" s="93">
        <v>2.7</v>
      </c>
      <c r="L39" s="93">
        <v>2116</v>
      </c>
      <c r="M39" s="69">
        <v>17</v>
      </c>
      <c r="N39" s="69">
        <f t="shared" si="0"/>
        <v>2099</v>
      </c>
      <c r="O39" s="14">
        <f t="shared" si="1"/>
        <v>2.5288242593641194E-2</v>
      </c>
      <c r="P39" s="14">
        <f t="shared" si="2"/>
        <v>-5.4564292856884689E-2</v>
      </c>
      <c r="Q39" s="14">
        <f t="shared" si="3"/>
        <v>-2.9276050263243494E-2</v>
      </c>
      <c r="R39" s="5"/>
    </row>
    <row r="40" spans="1:18" x14ac:dyDescent="0.25">
      <c r="A40" s="1">
        <v>1993</v>
      </c>
      <c r="B40" s="93">
        <v>47529</v>
      </c>
      <c r="C40" s="93">
        <v>54431</v>
      </c>
      <c r="D40" s="69">
        <f t="shared" si="4"/>
        <v>-6902</v>
      </c>
      <c r="E40" s="69">
        <v>0</v>
      </c>
      <c r="F40" s="69">
        <f t="shared" si="5"/>
        <v>-6902</v>
      </c>
      <c r="G40" s="69">
        <v>83914</v>
      </c>
      <c r="H40" s="14">
        <f t="shared" si="6"/>
        <v>-8.2250875896751438E-2</v>
      </c>
      <c r="I40" s="93">
        <v>-11.8</v>
      </c>
      <c r="J40" s="93">
        <v>0.6</v>
      </c>
      <c r="K40" s="93">
        <v>3</v>
      </c>
      <c r="L40" s="93">
        <v>3708</v>
      </c>
      <c r="M40" s="69">
        <v>15</v>
      </c>
      <c r="N40" s="69">
        <f t="shared" si="0"/>
        <v>3693</v>
      </c>
      <c r="O40" s="14">
        <f t="shared" si="1"/>
        <v>4.4009342898681983E-2</v>
      </c>
      <c r="P40" s="14">
        <f t="shared" si="2"/>
        <v>-8.2250875896751438E-2</v>
      </c>
      <c r="Q40" s="14">
        <f t="shared" si="3"/>
        <v>-3.8241532998069455E-2</v>
      </c>
      <c r="R40" s="5"/>
    </row>
    <row r="41" spans="1:18" x14ac:dyDescent="0.25">
      <c r="A41" s="1">
        <v>1994</v>
      </c>
      <c r="B41" s="93">
        <v>50330</v>
      </c>
      <c r="C41" s="93">
        <v>56232</v>
      </c>
      <c r="D41" s="69">
        <f t="shared" si="4"/>
        <v>-5902</v>
      </c>
      <c r="E41" s="69">
        <v>0</v>
      </c>
      <c r="F41" s="69">
        <f t="shared" si="5"/>
        <v>-5902</v>
      </c>
      <c r="G41" s="69">
        <v>88404</v>
      </c>
      <c r="H41" s="14">
        <f t="shared" si="6"/>
        <v>-6.6761684991629336E-2</v>
      </c>
      <c r="I41" s="93">
        <v>-11.8</v>
      </c>
      <c r="J41" s="93">
        <v>1.3</v>
      </c>
      <c r="K41" s="93">
        <v>3.8</v>
      </c>
      <c r="L41" s="93">
        <v>4266</v>
      </c>
      <c r="M41" s="69">
        <v>618</v>
      </c>
      <c r="N41" s="69">
        <f t="shared" si="0"/>
        <v>3648</v>
      </c>
      <c r="O41" s="14">
        <f t="shared" si="1"/>
        <v>4.1265101126645852E-2</v>
      </c>
      <c r="P41" s="14">
        <f t="shared" si="2"/>
        <v>-6.6761684991629336E-2</v>
      </c>
      <c r="Q41" s="14">
        <f t="shared" si="3"/>
        <v>-2.5496583864983484E-2</v>
      </c>
      <c r="R41" s="5"/>
    </row>
    <row r="42" spans="1:18" x14ac:dyDescent="0.25">
      <c r="A42" s="1">
        <v>1995</v>
      </c>
      <c r="B42" s="93">
        <v>53220</v>
      </c>
      <c r="C42" s="93">
        <v>59103</v>
      </c>
      <c r="D42" s="69">
        <f t="shared" si="4"/>
        <v>-5883</v>
      </c>
      <c r="E42" s="69">
        <v>0</v>
      </c>
      <c r="F42" s="69">
        <f t="shared" si="5"/>
        <v>-5883</v>
      </c>
      <c r="G42" s="69">
        <v>96064</v>
      </c>
      <c r="H42" s="14">
        <f t="shared" si="6"/>
        <v>-6.1240423051299134E-2</v>
      </c>
      <c r="I42" s="93">
        <v>-11.3</v>
      </c>
      <c r="J42" s="93">
        <v>1.3</v>
      </c>
      <c r="K42" s="93">
        <v>3.9</v>
      </c>
      <c r="L42" s="93">
        <v>4679</v>
      </c>
      <c r="M42" s="69">
        <v>901</v>
      </c>
      <c r="N42" s="69">
        <f t="shared" si="0"/>
        <v>3778</v>
      </c>
      <c r="O42" s="14">
        <f t="shared" si="1"/>
        <v>3.9327948034643574E-2</v>
      </c>
      <c r="P42" s="14">
        <f t="shared" si="2"/>
        <v>-6.1240423051299134E-2</v>
      </c>
      <c r="Q42" s="14">
        <f t="shared" si="3"/>
        <v>-2.191247501665556E-2</v>
      </c>
      <c r="R42" s="5"/>
    </row>
    <row r="43" spans="1:18" x14ac:dyDescent="0.25">
      <c r="A43" s="1">
        <v>1996</v>
      </c>
      <c r="B43" s="93">
        <v>56209</v>
      </c>
      <c r="C43" s="93">
        <v>59563</v>
      </c>
      <c r="D43" s="69">
        <f t="shared" si="4"/>
        <v>-3354</v>
      </c>
      <c r="E43" s="69">
        <v>0</v>
      </c>
      <c r="F43" s="69">
        <f t="shared" si="5"/>
        <v>-3354</v>
      </c>
      <c r="G43" s="69">
        <v>99131</v>
      </c>
      <c r="H43" s="14">
        <f t="shared" si="6"/>
        <v>-3.3834017613057467E-2</v>
      </c>
      <c r="I43" s="93">
        <v>-7.7</v>
      </c>
      <c r="J43" s="93">
        <v>0.9</v>
      </c>
      <c r="K43" s="93">
        <v>3.4</v>
      </c>
      <c r="L43" s="93">
        <v>5255</v>
      </c>
      <c r="M43" s="69">
        <v>1112</v>
      </c>
      <c r="N43" s="69">
        <f t="shared" si="0"/>
        <v>4143</v>
      </c>
      <c r="O43" s="14">
        <f t="shared" si="1"/>
        <v>4.1793182758168484E-2</v>
      </c>
      <c r="P43" s="14">
        <f t="shared" si="2"/>
        <v>-3.3834017613057467E-2</v>
      </c>
      <c r="Q43" s="14">
        <f t="shared" si="3"/>
        <v>7.9591651451110176E-3</v>
      </c>
      <c r="R43" s="5"/>
    </row>
    <row r="44" spans="1:18" x14ac:dyDescent="0.25">
      <c r="A44" s="1">
        <v>1997</v>
      </c>
      <c r="B44" s="93">
        <v>59356</v>
      </c>
      <c r="C44" s="93">
        <v>60733</v>
      </c>
      <c r="D44" s="69">
        <f t="shared" si="4"/>
        <v>-1377</v>
      </c>
      <c r="E44" s="69">
        <v>0</v>
      </c>
      <c r="F44" s="69">
        <f t="shared" si="5"/>
        <v>-1377</v>
      </c>
      <c r="G44" s="69">
        <v>107380</v>
      </c>
      <c r="H44" s="14">
        <f t="shared" si="6"/>
        <v>-1.2823617060905197E-2</v>
      </c>
      <c r="I44" s="93">
        <v>-3.7</v>
      </c>
      <c r="J44" s="93">
        <v>-0.6</v>
      </c>
      <c r="K44" s="93">
        <v>3</v>
      </c>
      <c r="L44" s="93">
        <v>5655</v>
      </c>
      <c r="M44" s="69">
        <v>1159</v>
      </c>
      <c r="N44" s="69">
        <f t="shared" si="0"/>
        <v>4496</v>
      </c>
      <c r="O44" s="14">
        <f t="shared" si="1"/>
        <v>4.1869994412367294E-2</v>
      </c>
      <c r="P44" s="14">
        <f t="shared" si="2"/>
        <v>-1.2823617060905197E-2</v>
      </c>
      <c r="Q44" s="14">
        <f t="shared" si="3"/>
        <v>2.9046377351462097E-2</v>
      </c>
      <c r="R44" s="5"/>
    </row>
    <row r="45" spans="1:18" x14ac:dyDescent="0.25">
      <c r="A45" s="1">
        <v>1998</v>
      </c>
      <c r="B45" s="93">
        <v>63677</v>
      </c>
      <c r="C45" s="93">
        <v>61738</v>
      </c>
      <c r="D45" s="69">
        <f t="shared" si="4"/>
        <v>1939</v>
      </c>
      <c r="E45" s="69">
        <v>0</v>
      </c>
      <c r="F45" s="69">
        <f t="shared" si="5"/>
        <v>1939</v>
      </c>
      <c r="G45" s="69">
        <v>116631</v>
      </c>
      <c r="H45" s="14">
        <f t="shared" si="6"/>
        <v>1.6625082525229141E-2</v>
      </c>
      <c r="I45" s="93">
        <v>-1.5</v>
      </c>
      <c r="J45" s="93">
        <v>-0.3</v>
      </c>
      <c r="K45" s="93">
        <v>3.4</v>
      </c>
      <c r="L45" s="93">
        <v>5481</v>
      </c>
      <c r="M45" s="69">
        <v>1370</v>
      </c>
      <c r="N45" s="69">
        <f t="shared" si="0"/>
        <v>4111</v>
      </c>
      <c r="O45" s="14">
        <f t="shared" si="1"/>
        <v>3.5247918649415677E-2</v>
      </c>
      <c r="P45" s="14">
        <f t="shared" si="2"/>
        <v>1.6625082525229141E-2</v>
      </c>
      <c r="Q45" s="14">
        <f t="shared" si="3"/>
        <v>5.1873001174644814E-2</v>
      </c>
      <c r="R45" s="5"/>
    </row>
    <row r="46" spans="1:18" x14ac:dyDescent="0.25">
      <c r="A46" s="1">
        <v>1999</v>
      </c>
      <c r="B46" s="93">
        <v>65374</v>
      </c>
      <c r="C46" s="93">
        <v>63268</v>
      </c>
      <c r="D46" s="69">
        <f t="shared" si="4"/>
        <v>2106</v>
      </c>
      <c r="E46" s="69">
        <v>0</v>
      </c>
      <c r="F46" s="69">
        <f t="shared" si="5"/>
        <v>2106</v>
      </c>
      <c r="G46" s="69">
        <v>122321</v>
      </c>
      <c r="H46" s="14">
        <f t="shared" si="6"/>
        <v>1.721699462888629E-2</v>
      </c>
      <c r="I46" s="93">
        <v>-1.2</v>
      </c>
      <c r="J46" s="93">
        <v>-0.2</v>
      </c>
      <c r="K46" s="93">
        <v>3.1</v>
      </c>
      <c r="L46" s="93">
        <v>4929</v>
      </c>
      <c r="M46" s="69">
        <v>1249</v>
      </c>
      <c r="N46" s="69">
        <f t="shared" si="0"/>
        <v>3680</v>
      </c>
      <c r="O46" s="14">
        <f t="shared" si="1"/>
        <v>3.0084776939364458E-2</v>
      </c>
      <c r="P46" s="14">
        <f t="shared" si="2"/>
        <v>1.721699462888629E-2</v>
      </c>
      <c r="Q46" s="14">
        <f t="shared" si="3"/>
        <v>4.7301771568250744E-2</v>
      </c>
      <c r="R46" s="5"/>
    </row>
    <row r="47" spans="1:18" x14ac:dyDescent="0.25">
      <c r="A47" s="1">
        <v>2000</v>
      </c>
      <c r="B47" s="93">
        <v>73182</v>
      </c>
      <c r="C47" s="93">
        <v>63903</v>
      </c>
      <c r="D47" s="69">
        <f t="shared" si="4"/>
        <v>9279</v>
      </c>
      <c r="E47" s="69">
        <v>0</v>
      </c>
      <c r="F47" s="69">
        <f t="shared" si="5"/>
        <v>9279</v>
      </c>
      <c r="G47" s="69">
        <v>132195</v>
      </c>
      <c r="H47" s="14">
        <f t="shared" si="6"/>
        <v>7.019176216952229E-2</v>
      </c>
      <c r="I47" s="93">
        <v>2.6</v>
      </c>
      <c r="J47" s="93">
        <v>0.2</v>
      </c>
      <c r="K47" s="93">
        <v>4.2</v>
      </c>
      <c r="L47" s="93">
        <v>4669</v>
      </c>
      <c r="M47" s="69">
        <v>971</v>
      </c>
      <c r="N47" s="69">
        <f t="shared" si="0"/>
        <v>3698</v>
      </c>
      <c r="O47" s="14">
        <f t="shared" si="1"/>
        <v>2.797382654412043E-2</v>
      </c>
      <c r="P47" s="14">
        <f t="shared" si="2"/>
        <v>7.019176216952229E-2</v>
      </c>
      <c r="Q47" s="14">
        <f t="shared" si="3"/>
        <v>9.8165588713642726E-2</v>
      </c>
      <c r="R47" s="5"/>
    </row>
    <row r="48" spans="1:18" x14ac:dyDescent="0.25">
      <c r="A48" s="1">
        <v>2001</v>
      </c>
      <c r="B48" s="93">
        <v>73928</v>
      </c>
      <c r="C48" s="93">
        <v>66790</v>
      </c>
      <c r="D48" s="69">
        <f t="shared" si="4"/>
        <v>7138</v>
      </c>
      <c r="E48" s="69">
        <v>0</v>
      </c>
      <c r="F48" s="69">
        <f t="shared" si="5"/>
        <v>7138</v>
      </c>
      <c r="G48" s="69">
        <v>139288</v>
      </c>
      <c r="H48" s="14">
        <f t="shared" si="6"/>
        <v>5.124633852162426E-2</v>
      </c>
      <c r="I48" s="93">
        <v>1.4</v>
      </c>
      <c r="J48" s="93">
        <v>-0.5</v>
      </c>
      <c r="K48" s="93">
        <v>4.2</v>
      </c>
      <c r="L48" s="93">
        <v>4332</v>
      </c>
      <c r="M48" s="69">
        <v>640</v>
      </c>
      <c r="N48" s="69">
        <f t="shared" si="0"/>
        <v>3692</v>
      </c>
      <c r="O48" s="14">
        <f t="shared" si="1"/>
        <v>2.6506231692608122E-2</v>
      </c>
      <c r="P48" s="14">
        <f t="shared" si="2"/>
        <v>5.124633852162426E-2</v>
      </c>
      <c r="Q48" s="14">
        <f t="shared" si="3"/>
        <v>7.7752570214232375E-2</v>
      </c>
      <c r="R48" s="5"/>
    </row>
    <row r="49" spans="1:18" x14ac:dyDescent="0.25">
      <c r="A49" s="1">
        <v>2002</v>
      </c>
      <c r="B49" s="93">
        <v>76359</v>
      </c>
      <c r="C49" s="93">
        <v>70367</v>
      </c>
      <c r="D49" s="69">
        <f t="shared" si="4"/>
        <v>5992</v>
      </c>
      <c r="E49" s="69">
        <v>0</v>
      </c>
      <c r="F49" s="69">
        <f t="shared" si="5"/>
        <v>5992</v>
      </c>
      <c r="G49" s="69">
        <v>143646</v>
      </c>
      <c r="H49" s="14">
        <f t="shared" si="6"/>
        <v>4.1713657185024296E-2</v>
      </c>
      <c r="I49" s="93">
        <v>0.9</v>
      </c>
      <c r="J49" s="93">
        <v>-0.4</v>
      </c>
      <c r="K49" s="93">
        <v>3.6</v>
      </c>
      <c r="L49" s="93">
        <v>3376</v>
      </c>
      <c r="M49" s="69">
        <v>365</v>
      </c>
      <c r="N49" s="69">
        <f t="shared" si="0"/>
        <v>3011</v>
      </c>
      <c r="O49" s="14">
        <f t="shared" si="1"/>
        <v>2.0961251966640213E-2</v>
      </c>
      <c r="P49" s="14">
        <f t="shared" si="2"/>
        <v>4.1713657185024296E-2</v>
      </c>
      <c r="Q49" s="14">
        <f t="shared" si="3"/>
        <v>6.2674909151664515E-2</v>
      </c>
      <c r="R49" s="5"/>
    </row>
    <row r="50" spans="1:18" x14ac:dyDescent="0.25">
      <c r="A50" s="1">
        <v>2003</v>
      </c>
      <c r="B50" s="93">
        <v>76834</v>
      </c>
      <c r="C50" s="93">
        <v>73199</v>
      </c>
      <c r="D50" s="69">
        <f t="shared" si="4"/>
        <v>3635</v>
      </c>
      <c r="E50" s="69">
        <v>-221</v>
      </c>
      <c r="F50" s="69">
        <f t="shared" si="5"/>
        <v>3856</v>
      </c>
      <c r="G50" s="69">
        <v>145531</v>
      </c>
      <c r="H50" s="14">
        <f t="shared" si="6"/>
        <v>2.6496073001628519E-2</v>
      </c>
      <c r="I50" s="93">
        <v>0.2</v>
      </c>
      <c r="J50" s="93">
        <v>-0.7</v>
      </c>
      <c r="K50" s="93">
        <v>3.2</v>
      </c>
      <c r="L50" s="93">
        <v>3032</v>
      </c>
      <c r="M50" s="69">
        <v>278</v>
      </c>
      <c r="N50" s="69">
        <f t="shared" si="0"/>
        <v>2533</v>
      </c>
      <c r="O50" s="14">
        <f t="shared" si="1"/>
        <v>1.7405226377885125E-2</v>
      </c>
      <c r="P50" s="14">
        <f t="shared" si="2"/>
        <v>2.6496073001628519E-2</v>
      </c>
      <c r="Q50" s="14">
        <f t="shared" si="3"/>
        <v>4.3901299379513647E-2</v>
      </c>
      <c r="R50" s="5"/>
    </row>
    <row r="51" spans="1:18" x14ac:dyDescent="0.25">
      <c r="A51" s="1">
        <v>2004</v>
      </c>
      <c r="B51" s="93">
        <v>79924</v>
      </c>
      <c r="C51" s="93">
        <v>76475</v>
      </c>
      <c r="D51" s="69">
        <f t="shared" si="4"/>
        <v>3449</v>
      </c>
      <c r="E51" s="69">
        <v>-307</v>
      </c>
      <c r="F51" s="69">
        <f t="shared" si="5"/>
        <v>3756</v>
      </c>
      <c r="G51" s="69">
        <v>152266</v>
      </c>
      <c r="H51" s="14">
        <f t="shared" si="6"/>
        <v>2.4667358438522059E-2</v>
      </c>
      <c r="I51" s="93">
        <v>0.1</v>
      </c>
      <c r="J51" s="93">
        <v>-0.8</v>
      </c>
      <c r="K51" s="93">
        <v>3.2</v>
      </c>
      <c r="L51" s="93">
        <v>2907</v>
      </c>
      <c r="M51" s="69">
        <v>224</v>
      </c>
      <c r="N51" s="69">
        <f t="shared" si="0"/>
        <v>2376</v>
      </c>
      <c r="O51" s="14">
        <f t="shared" si="1"/>
        <v>1.560427147229191E-2</v>
      </c>
      <c r="P51" s="14">
        <f t="shared" si="2"/>
        <v>2.4667358438522059E-2</v>
      </c>
      <c r="Q51" s="14">
        <f t="shared" si="3"/>
        <v>4.0271629910813969E-2</v>
      </c>
      <c r="R51" s="5"/>
    </row>
    <row r="52" spans="1:18" x14ac:dyDescent="0.25">
      <c r="A52" s="1">
        <v>2005</v>
      </c>
      <c r="B52" s="93">
        <v>83497</v>
      </c>
      <c r="C52" s="93">
        <v>79262</v>
      </c>
      <c r="D52" s="69">
        <f t="shared" si="4"/>
        <v>4235</v>
      </c>
      <c r="E52" s="69">
        <v>-299</v>
      </c>
      <c r="F52" s="69">
        <f t="shared" si="5"/>
        <v>4534</v>
      </c>
      <c r="G52" s="69">
        <v>157429</v>
      </c>
      <c r="H52" s="14">
        <f t="shared" si="6"/>
        <v>2.8800284572728024E-2</v>
      </c>
      <c r="I52" s="93">
        <v>0.2</v>
      </c>
      <c r="J52" s="93">
        <v>-0.8</v>
      </c>
      <c r="K52" s="93">
        <v>3.4</v>
      </c>
      <c r="L52" s="93">
        <v>2869</v>
      </c>
      <c r="M52" s="69">
        <v>219</v>
      </c>
      <c r="N52" s="69">
        <f t="shared" si="0"/>
        <v>2351</v>
      </c>
      <c r="O52" s="14">
        <f t="shared" si="1"/>
        <v>1.4933716151407936E-2</v>
      </c>
      <c r="P52" s="14">
        <f t="shared" si="2"/>
        <v>2.8800284572728024E-2</v>
      </c>
      <c r="Q52" s="14">
        <f t="shared" si="3"/>
        <v>4.3734000724135962E-2</v>
      </c>
      <c r="R52" s="5"/>
    </row>
    <row r="53" spans="1:18" x14ac:dyDescent="0.25">
      <c r="A53" s="1">
        <v>2006</v>
      </c>
      <c r="B53" s="93">
        <v>88309</v>
      </c>
      <c r="C53" s="93">
        <v>81548</v>
      </c>
      <c r="D53" s="69">
        <f t="shared" si="4"/>
        <v>6761</v>
      </c>
      <c r="E53" s="69">
        <v>-183</v>
      </c>
      <c r="F53" s="69">
        <f t="shared" si="5"/>
        <v>6944</v>
      </c>
      <c r="G53" s="69">
        <v>165765</v>
      </c>
      <c r="H53" s="14">
        <f t="shared" si="6"/>
        <v>4.189062829909812E-2</v>
      </c>
      <c r="I53" s="93">
        <v>-0.1</v>
      </c>
      <c r="J53" s="93">
        <v>-0.4</v>
      </c>
      <c r="K53" s="93">
        <v>4.5999999999999996</v>
      </c>
      <c r="L53" s="93">
        <v>2810</v>
      </c>
      <c r="M53" s="69">
        <v>235</v>
      </c>
      <c r="N53" s="69">
        <f t="shared" si="0"/>
        <v>2392</v>
      </c>
      <c r="O53" s="14">
        <f t="shared" si="1"/>
        <v>1.443006666063403E-2</v>
      </c>
      <c r="P53" s="14">
        <f t="shared" si="2"/>
        <v>4.189062829909812E-2</v>
      </c>
      <c r="Q53" s="14">
        <f t="shared" si="3"/>
        <v>5.6320694959732152E-2</v>
      </c>
      <c r="R53" s="5"/>
    </row>
    <row r="54" spans="1:18" x14ac:dyDescent="0.25">
      <c r="A54" s="1">
        <v>2007</v>
      </c>
      <c r="B54" s="93">
        <v>94820</v>
      </c>
      <c r="C54" s="93">
        <v>85219</v>
      </c>
      <c r="D54" s="69">
        <f t="shared" si="4"/>
        <v>9601</v>
      </c>
      <c r="E54" s="69">
        <v>1</v>
      </c>
      <c r="F54" s="69">
        <f t="shared" si="5"/>
        <v>9600</v>
      </c>
      <c r="G54" s="69">
        <v>179830</v>
      </c>
      <c r="H54" s="14">
        <f t="shared" si="6"/>
        <v>5.3383751320691765E-2</v>
      </c>
      <c r="I54" s="93">
        <v>1</v>
      </c>
      <c r="J54" s="93">
        <v>-0.2</v>
      </c>
      <c r="K54" s="93">
        <v>4.5999999999999996</v>
      </c>
      <c r="L54" s="93">
        <v>2831</v>
      </c>
      <c r="M54" s="69">
        <v>188</v>
      </c>
      <c r="N54" s="69">
        <f t="shared" si="0"/>
        <v>2644</v>
      </c>
      <c r="O54" s="14">
        <f t="shared" si="1"/>
        <v>1.470277484290719E-2</v>
      </c>
      <c r="P54" s="14">
        <f t="shared" si="2"/>
        <v>5.3383751320691765E-2</v>
      </c>
      <c r="Q54" s="14">
        <f t="shared" si="3"/>
        <v>6.8086526163598948E-2</v>
      </c>
      <c r="R54" s="5"/>
    </row>
    <row r="55" spans="1:18" x14ac:dyDescent="0.25">
      <c r="A55" s="1">
        <v>2008</v>
      </c>
      <c r="B55" s="93">
        <v>99438</v>
      </c>
      <c r="C55" s="93">
        <v>91372</v>
      </c>
      <c r="D55" s="69">
        <f t="shared" si="4"/>
        <v>8066</v>
      </c>
      <c r="E55" s="69">
        <v>-94</v>
      </c>
      <c r="F55" s="69">
        <f t="shared" si="5"/>
        <v>8160</v>
      </c>
      <c r="G55" s="69">
        <v>185670</v>
      </c>
      <c r="H55" s="14">
        <f t="shared" si="6"/>
        <v>4.3948941670706093E-2</v>
      </c>
      <c r="I55" s="93">
        <v>0.6</v>
      </c>
      <c r="J55" s="93">
        <v>-0.4</v>
      </c>
      <c r="K55" s="93">
        <v>4.2</v>
      </c>
      <c r="L55" s="93">
        <v>2913</v>
      </c>
      <c r="M55" s="69">
        <v>209</v>
      </c>
      <c r="N55" s="69">
        <f t="shared" si="0"/>
        <v>2610</v>
      </c>
      <c r="O55" s="14">
        <f t="shared" si="1"/>
        <v>1.4057198254968492E-2</v>
      </c>
      <c r="P55" s="14">
        <f t="shared" si="2"/>
        <v>4.3948941670706093E-2</v>
      </c>
      <c r="Q55" s="14">
        <f t="shared" si="3"/>
        <v>5.8006139925674584E-2</v>
      </c>
      <c r="R55" s="5"/>
    </row>
    <row r="56" spans="1:18" x14ac:dyDescent="0.25">
      <c r="A56" s="1">
        <v>2009</v>
      </c>
      <c r="B56" s="93">
        <v>92028</v>
      </c>
      <c r="C56" s="93">
        <v>96708</v>
      </c>
      <c r="D56" s="69">
        <f t="shared" si="4"/>
        <v>-4680</v>
      </c>
      <c r="E56" s="69">
        <v>-430</v>
      </c>
      <c r="F56" s="69">
        <f t="shared" si="5"/>
        <v>-4250</v>
      </c>
      <c r="G56" s="69">
        <v>172318</v>
      </c>
      <c r="H56" s="14">
        <f t="shared" si="6"/>
        <v>-2.466370315347207E-2</v>
      </c>
      <c r="I56" s="93">
        <v>-4.5</v>
      </c>
      <c r="J56" s="93">
        <v>-0.7</v>
      </c>
      <c r="K56" s="93">
        <v>2.8</v>
      </c>
      <c r="L56" s="93">
        <v>2551</v>
      </c>
      <c r="M56" s="69">
        <v>146</v>
      </c>
      <c r="N56" s="69">
        <f t="shared" si="0"/>
        <v>1975</v>
      </c>
      <c r="O56" s="14">
        <f t="shared" si="1"/>
        <v>1.1461367936025256E-2</v>
      </c>
      <c r="P56" s="14">
        <f t="shared" si="2"/>
        <v>-2.466370315347207E-2</v>
      </c>
      <c r="Q56" s="14">
        <f t="shared" si="3"/>
        <v>-1.3202335217446815E-2</v>
      </c>
      <c r="R56" s="5"/>
    </row>
    <row r="57" spans="1:18" x14ac:dyDescent="0.25">
      <c r="A57" s="1">
        <v>2010</v>
      </c>
      <c r="B57" s="93">
        <v>94696</v>
      </c>
      <c r="C57" s="93">
        <v>99707</v>
      </c>
      <c r="D57" s="69">
        <f t="shared" si="4"/>
        <v>-5011</v>
      </c>
      <c r="E57" s="69">
        <v>-556</v>
      </c>
      <c r="F57" s="69">
        <f t="shared" si="5"/>
        <v>-4455</v>
      </c>
      <c r="G57" s="69">
        <v>178796</v>
      </c>
      <c r="H57" s="14">
        <f t="shared" si="6"/>
        <v>-2.4916664802344571E-2</v>
      </c>
      <c r="I57" s="93">
        <v>-5.3</v>
      </c>
      <c r="J57" s="93">
        <v>-0.2</v>
      </c>
      <c r="K57" s="93">
        <v>3</v>
      </c>
      <c r="L57" s="93">
        <v>2591</v>
      </c>
      <c r="M57" s="69">
        <v>122</v>
      </c>
      <c r="N57" s="69">
        <f t="shared" si="0"/>
        <v>1913</v>
      </c>
      <c r="O57" s="14">
        <f t="shared" si="1"/>
        <v>1.0699344504351328E-2</v>
      </c>
      <c r="P57" s="14">
        <f t="shared" si="2"/>
        <v>-2.4916664802344571E-2</v>
      </c>
      <c r="Q57" s="14">
        <f t="shared" si="3"/>
        <v>-1.4217320297993243E-2</v>
      </c>
      <c r="R57" s="5"/>
    </row>
    <row r="58" spans="1:18" x14ac:dyDescent="0.25">
      <c r="A58" s="1">
        <v>2011</v>
      </c>
      <c r="B58" s="93">
        <v>102121</v>
      </c>
      <c r="C58" s="93">
        <v>104259</v>
      </c>
      <c r="D58" s="69">
        <f t="shared" si="4"/>
        <v>-2138</v>
      </c>
      <c r="E58" s="69">
        <v>-599</v>
      </c>
      <c r="F58" s="69">
        <f t="shared" si="5"/>
        <v>-1539</v>
      </c>
      <c r="G58" s="69">
        <v>189489</v>
      </c>
      <c r="H58" s="14">
        <f t="shared" si="6"/>
        <v>-8.1218434843183512E-3</v>
      </c>
      <c r="I58" s="93">
        <v>-3</v>
      </c>
      <c r="J58" s="93">
        <v>-0.6</v>
      </c>
      <c r="K58" s="93">
        <v>2.8</v>
      </c>
      <c r="L58" s="93">
        <v>2827</v>
      </c>
      <c r="M58" s="69">
        <v>143</v>
      </c>
      <c r="N58" s="69">
        <f t="shared" si="0"/>
        <v>2085</v>
      </c>
      <c r="O58" s="14">
        <f t="shared" si="1"/>
        <v>1.1003277235090163E-2</v>
      </c>
      <c r="P58" s="14">
        <f t="shared" si="2"/>
        <v>-8.1218434843183512E-3</v>
      </c>
      <c r="Q58" s="14">
        <f t="shared" si="3"/>
        <v>2.881433750771812E-3</v>
      </c>
      <c r="R58" s="5"/>
    </row>
    <row r="59" spans="1:18" x14ac:dyDescent="0.25">
      <c r="A59" s="35">
        <v>2012</v>
      </c>
      <c r="B59" s="96">
        <v>104517</v>
      </c>
      <c r="C59" s="96">
        <v>108990</v>
      </c>
      <c r="D59" s="73">
        <f t="shared" si="4"/>
        <v>-4473</v>
      </c>
      <c r="E59" s="73">
        <v>-811</v>
      </c>
      <c r="F59" s="73">
        <f>D59-E59</f>
        <v>-3662</v>
      </c>
      <c r="G59" s="73">
        <v>194469</v>
      </c>
      <c r="H59" s="88">
        <f t="shared" si="6"/>
        <v>-1.8830764800559473E-2</v>
      </c>
      <c r="I59" s="96">
        <v>-3.4</v>
      </c>
      <c r="J59" s="96">
        <v>-1.1000000000000001</v>
      </c>
      <c r="K59" s="96">
        <v>2.6</v>
      </c>
      <c r="L59" s="96">
        <v>3041</v>
      </c>
      <c r="M59" s="73">
        <v>151</v>
      </c>
      <c r="N59" s="73">
        <f t="shared" si="0"/>
        <v>2079</v>
      </c>
      <c r="O59" s="88">
        <f t="shared" si="1"/>
        <v>1.0690649923638215E-2</v>
      </c>
      <c r="P59" s="88">
        <f t="shared" si="2"/>
        <v>-1.8830764800559473E-2</v>
      </c>
      <c r="Q59" s="88">
        <f t="shared" si="3"/>
        <v>-8.1401148769212582E-3</v>
      </c>
      <c r="R59" s="5"/>
    </row>
    <row r="60" spans="1:18" x14ac:dyDescent="0.25">
      <c r="A60" s="1">
        <v>2013</v>
      </c>
      <c r="G60" s="23">
        <v>200108.601</v>
      </c>
      <c r="H60" s="14">
        <v>-1.9E-2</v>
      </c>
      <c r="N60" s="23">
        <f>O60*G60</f>
        <v>2001.08601</v>
      </c>
      <c r="O60" s="14">
        <v>0.01</v>
      </c>
      <c r="P60" s="14">
        <f t="shared" si="2"/>
        <v>-1.9E-2</v>
      </c>
      <c r="Q60" s="14">
        <f>(P60+O60)</f>
        <v>-8.9999999999999993E-3</v>
      </c>
      <c r="R60" s="5"/>
    </row>
    <row r="61" spans="1:18" x14ac:dyDescent="0.25">
      <c r="A61" s="1">
        <v>2014</v>
      </c>
      <c r="G61" s="23">
        <v>207912.83643899998</v>
      </c>
      <c r="H61" s="14">
        <v>-1.3000000000000001E-2</v>
      </c>
      <c r="N61" s="23">
        <f t="shared" ref="N61:N64" si="7">O61*G61</f>
        <v>2079.1283643899997</v>
      </c>
      <c r="O61" s="14">
        <v>0.01</v>
      </c>
      <c r="P61" s="14">
        <f t="shared" si="2"/>
        <v>-1.3000000000000001E-2</v>
      </c>
      <c r="Q61" s="14">
        <f>(P61+O61)</f>
        <v>-3.0000000000000009E-3</v>
      </c>
      <c r="R61" s="5"/>
    </row>
    <row r="62" spans="1:18" x14ac:dyDescent="0.25">
      <c r="A62" s="1">
        <v>2015</v>
      </c>
      <c r="G62" s="23">
        <v>216853.08840587697</v>
      </c>
      <c r="H62" s="14">
        <v>-9.0000000000000011E-3</v>
      </c>
      <c r="N62" s="23">
        <f t="shared" si="7"/>
        <v>2385.3839724646468</v>
      </c>
      <c r="O62" s="14">
        <v>1.1000000000000001E-2</v>
      </c>
      <c r="P62" s="14">
        <f t="shared" si="2"/>
        <v>-9.0000000000000011E-3</v>
      </c>
      <c r="Q62" s="14">
        <f>(P62+O62)</f>
        <v>2E-3</v>
      </c>
      <c r="R62" s="5"/>
    </row>
    <row r="63" spans="1:18" x14ac:dyDescent="0.25">
      <c r="A63" s="31">
        <v>2016</v>
      </c>
      <c r="B63" s="33"/>
      <c r="C63" s="33"/>
      <c r="D63" s="33"/>
      <c r="E63" s="33"/>
      <c r="F63" s="33"/>
      <c r="G63" s="97">
        <v>225310.35885370616</v>
      </c>
      <c r="H63" s="34">
        <v>-6.9999999999999993E-3</v>
      </c>
      <c r="I63" s="33"/>
      <c r="J63" s="33"/>
      <c r="K63" s="33"/>
      <c r="L63" s="33"/>
      <c r="M63" s="33"/>
      <c r="N63" s="23">
        <f t="shared" si="7"/>
        <v>2703.7243062444741</v>
      </c>
      <c r="O63" s="34">
        <v>1.2E-2</v>
      </c>
      <c r="P63" s="34">
        <f t="shared" si="2"/>
        <v>-6.9999999999999993E-3</v>
      </c>
      <c r="Q63" s="34">
        <f>(P63+O63)</f>
        <v>5.000000000000001E-3</v>
      </c>
      <c r="R63" s="5"/>
    </row>
    <row r="64" spans="1:18" ht="15.75" thickBot="1" x14ac:dyDescent="0.3">
      <c r="A64" s="36">
        <v>2017</v>
      </c>
      <c r="B64" s="39"/>
      <c r="C64" s="39"/>
      <c r="D64" s="39"/>
      <c r="E64" s="39"/>
      <c r="F64" s="39"/>
      <c r="G64" s="51">
        <v>233872.15249014701</v>
      </c>
      <c r="H64" s="40">
        <v>-5.0000000000000001E-3</v>
      </c>
      <c r="I64" s="39"/>
      <c r="J64" s="39"/>
      <c r="K64" s="39"/>
      <c r="L64" s="39"/>
      <c r="M64" s="39"/>
      <c r="N64" s="51">
        <f t="shared" si="7"/>
        <v>3040.3379823719115</v>
      </c>
      <c r="O64" s="40">
        <v>1.3000000000000001E-2</v>
      </c>
      <c r="P64" s="40">
        <f t="shared" si="2"/>
        <v>-5.0000000000000001E-3</v>
      </c>
      <c r="Q64" s="40">
        <f>(P64+O64)</f>
        <v>8.0000000000000002E-3</v>
      </c>
      <c r="R64" s="5"/>
    </row>
    <row r="65" spans="1:17" ht="15.75" thickTop="1" x14ac:dyDescent="0.25"/>
    <row r="66" spans="1:17" x14ac:dyDescent="0.25">
      <c r="A66" t="s">
        <v>110</v>
      </c>
      <c r="D66" s="69" t="s">
        <v>150</v>
      </c>
      <c r="F66" s="69" t="s">
        <v>151</v>
      </c>
      <c r="H66" s="69" t="s">
        <v>152</v>
      </c>
      <c r="I66" s="103" t="s">
        <v>153</v>
      </c>
      <c r="J66" s="103"/>
      <c r="K66" s="103"/>
      <c r="N66" s="69" t="s">
        <v>154</v>
      </c>
      <c r="P66" s="69" t="s">
        <v>155</v>
      </c>
      <c r="Q66" s="69" t="s">
        <v>156</v>
      </c>
    </row>
    <row r="68" spans="1:17" x14ac:dyDescent="0.25">
      <c r="A68" t="s">
        <v>79</v>
      </c>
    </row>
    <row r="70" spans="1:17" x14ac:dyDescent="0.25">
      <c r="B70" s="1" t="s">
        <v>146</v>
      </c>
    </row>
    <row r="72" spans="1:17" x14ac:dyDescent="0.25">
      <c r="B72" s="1" t="s">
        <v>147</v>
      </c>
    </row>
    <row r="74" spans="1:17" x14ac:dyDescent="0.25">
      <c r="B74" s="1" t="s">
        <v>148</v>
      </c>
    </row>
    <row r="76" spans="1:17" x14ac:dyDescent="0.25">
      <c r="B76" s="1" t="s">
        <v>149</v>
      </c>
    </row>
  </sheetData>
  <mergeCells count="1">
    <mergeCell ref="I66:K66"/>
  </mergeCells>
  <pageMargins left="0.7" right="0.7" top="0.75" bottom="0.75" header="0.3" footer="0.3"/>
  <pageSetup paperSize="138" scale="24"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topLeftCell="A49" workbookViewId="0">
      <selection activeCell="C79" sqref="C79"/>
    </sheetView>
  </sheetViews>
  <sheetFormatPr defaultRowHeight="15" x14ac:dyDescent="0.25"/>
  <cols>
    <col min="1" max="1" width="13.140625" customWidth="1"/>
    <col min="2" max="2" width="18.7109375" style="69" customWidth="1"/>
    <col min="3" max="3" width="12.28515625" style="69" customWidth="1"/>
    <col min="4" max="5" width="10.140625" style="69" customWidth="1"/>
    <col min="6" max="6" width="16" style="69" customWidth="1"/>
    <col min="7" max="7" width="16.28515625" style="69" customWidth="1"/>
    <col min="8" max="8" width="15.7109375" style="69" customWidth="1"/>
    <col min="9" max="10" width="16" style="69" customWidth="1"/>
    <col min="12" max="12" width="9.140625" style="3"/>
    <col min="13" max="13" width="15.7109375" customWidth="1"/>
    <col min="14" max="14" width="16.140625" customWidth="1"/>
    <col min="15" max="15" width="14.7109375" customWidth="1"/>
    <col min="16" max="16" width="15.5703125" customWidth="1"/>
    <col min="19" max="19" width="16.85546875" customWidth="1"/>
    <col min="20" max="20" width="16.140625" customWidth="1"/>
    <col min="21" max="21" width="15.7109375" customWidth="1"/>
  </cols>
  <sheetData>
    <row r="1" spans="1:22" s="3" customFormat="1" ht="22.5" x14ac:dyDescent="0.3">
      <c r="A1" s="104" t="s">
        <v>162</v>
      </c>
      <c r="B1" s="104"/>
      <c r="C1" s="104"/>
      <c r="D1" s="69"/>
      <c r="E1" s="69"/>
      <c r="F1" s="102" t="s">
        <v>61</v>
      </c>
      <c r="G1" s="102"/>
      <c r="H1" s="102"/>
      <c r="I1" s="102"/>
      <c r="J1" s="68"/>
      <c r="M1" s="102" t="s">
        <v>62</v>
      </c>
      <c r="N1" s="102"/>
      <c r="O1" s="102"/>
      <c r="P1" s="102"/>
      <c r="R1" s="102" t="s">
        <v>166</v>
      </c>
      <c r="S1" s="102"/>
      <c r="T1" s="102"/>
      <c r="U1" s="102"/>
    </row>
    <row r="2" spans="1:22" ht="51" customHeight="1" x14ac:dyDescent="0.25">
      <c r="A2" s="3" t="s">
        <v>1</v>
      </c>
      <c r="B2" s="21" t="s">
        <v>73</v>
      </c>
      <c r="C2" s="69" t="s">
        <v>67</v>
      </c>
      <c r="D2" s="99"/>
      <c r="E2" s="3" t="s">
        <v>1</v>
      </c>
      <c r="F2" s="21" t="s">
        <v>55</v>
      </c>
      <c r="G2" s="21" t="s">
        <v>163</v>
      </c>
      <c r="H2" s="94" t="s">
        <v>157</v>
      </c>
      <c r="I2" s="21" t="s">
        <v>158</v>
      </c>
      <c r="J2" s="21" t="s">
        <v>164</v>
      </c>
      <c r="K2" s="5"/>
      <c r="L2" s="3" t="s">
        <v>1</v>
      </c>
      <c r="M2" s="21" t="s">
        <v>55</v>
      </c>
      <c r="N2" s="21" t="s">
        <v>163</v>
      </c>
      <c r="O2" s="94" t="s">
        <v>157</v>
      </c>
      <c r="P2" s="21" t="s">
        <v>158</v>
      </c>
      <c r="Q2" s="5"/>
      <c r="R2" s="3" t="s">
        <v>1</v>
      </c>
      <c r="S2" s="21" t="s">
        <v>163</v>
      </c>
      <c r="T2" s="94" t="s">
        <v>157</v>
      </c>
      <c r="U2" s="21" t="s">
        <v>158</v>
      </c>
      <c r="V2" s="5"/>
    </row>
    <row r="3" spans="1:22" ht="18" customHeight="1" x14ac:dyDescent="0.25">
      <c r="A3" s="3" t="s">
        <v>2</v>
      </c>
      <c r="B3" s="95" t="s">
        <v>68</v>
      </c>
      <c r="D3" s="99"/>
      <c r="E3" s="3" t="s">
        <v>2</v>
      </c>
      <c r="F3" s="69" t="s">
        <v>161</v>
      </c>
      <c r="G3" s="91" t="s">
        <v>68</v>
      </c>
      <c r="H3" s="95"/>
      <c r="I3" s="69" t="s">
        <v>161</v>
      </c>
      <c r="J3" s="69" t="s">
        <v>161</v>
      </c>
      <c r="K3" s="5"/>
      <c r="L3" s="3" t="s">
        <v>2</v>
      </c>
      <c r="M3" s="69" t="s">
        <v>161</v>
      </c>
      <c r="N3" s="91" t="s">
        <v>68</v>
      </c>
      <c r="O3" s="95"/>
      <c r="P3" s="69" t="s">
        <v>161</v>
      </c>
      <c r="Q3" s="5"/>
      <c r="R3" s="3" t="s">
        <v>2</v>
      </c>
      <c r="S3" s="91" t="s">
        <v>68</v>
      </c>
      <c r="T3" s="95"/>
      <c r="U3" s="69" t="s">
        <v>161</v>
      </c>
      <c r="V3" s="5"/>
    </row>
    <row r="4" spans="1:22" x14ac:dyDescent="0.25">
      <c r="A4" s="3"/>
      <c r="D4" s="99"/>
      <c r="E4" s="3"/>
      <c r="K4" s="5"/>
      <c r="M4" s="69"/>
      <c r="N4" s="69"/>
      <c r="O4" s="69"/>
      <c r="P4" s="69"/>
      <c r="Q4" s="5"/>
      <c r="V4" s="5"/>
    </row>
    <row r="5" spans="1:22" ht="15.75" thickBot="1" x14ac:dyDescent="0.3">
      <c r="A5" s="43" t="s">
        <v>0</v>
      </c>
      <c r="B5" s="39"/>
      <c r="C5" s="39"/>
      <c r="D5" s="100"/>
      <c r="E5" s="43" t="s">
        <v>0</v>
      </c>
      <c r="F5" s="39"/>
      <c r="G5" s="39"/>
      <c r="H5" s="39"/>
      <c r="I5" s="39"/>
      <c r="J5" s="39"/>
      <c r="K5" s="38"/>
      <c r="L5" s="43" t="s">
        <v>0</v>
      </c>
      <c r="M5" s="39"/>
      <c r="N5" s="39"/>
      <c r="O5" s="39"/>
      <c r="P5" s="39"/>
      <c r="Q5" s="38"/>
      <c r="R5" s="43" t="s">
        <v>0</v>
      </c>
      <c r="S5" s="43"/>
      <c r="T5" s="43"/>
      <c r="U5" s="43"/>
      <c r="V5" s="38"/>
    </row>
    <row r="6" spans="1:22" ht="15.75" thickTop="1" x14ac:dyDescent="0.25">
      <c r="A6" s="1">
        <v>1960</v>
      </c>
      <c r="D6" s="99"/>
      <c r="E6" s="1">
        <v>1960</v>
      </c>
      <c r="K6" s="5"/>
      <c r="L6" s="1">
        <v>1960</v>
      </c>
      <c r="Q6" s="5"/>
      <c r="R6" s="1">
        <v>1960</v>
      </c>
      <c r="V6" s="5"/>
    </row>
    <row r="7" spans="1:22" x14ac:dyDescent="0.25">
      <c r="A7" s="1">
        <v>1961</v>
      </c>
      <c r="D7" s="99"/>
      <c r="E7" s="1">
        <v>1961</v>
      </c>
      <c r="K7" s="5"/>
      <c r="L7" s="1">
        <v>1961</v>
      </c>
      <c r="M7" s="69"/>
      <c r="N7" s="69"/>
      <c r="O7" s="69"/>
      <c r="P7" s="69"/>
      <c r="Q7" s="5"/>
      <c r="R7" s="1">
        <v>1961</v>
      </c>
      <c r="V7" s="5"/>
    </row>
    <row r="8" spans="1:22" x14ac:dyDescent="0.25">
      <c r="A8" s="1">
        <v>1962</v>
      </c>
      <c r="D8" s="99"/>
      <c r="E8" s="1">
        <v>1962</v>
      </c>
      <c r="K8" s="5"/>
      <c r="L8" s="1">
        <v>1962</v>
      </c>
      <c r="M8" s="69"/>
      <c r="N8" s="69"/>
      <c r="O8" s="69"/>
      <c r="P8" s="69"/>
      <c r="Q8" s="5"/>
      <c r="R8" s="1">
        <v>1962</v>
      </c>
      <c r="V8" s="5"/>
    </row>
    <row r="9" spans="1:22" x14ac:dyDescent="0.25">
      <c r="A9" s="1">
        <v>1963</v>
      </c>
      <c r="D9" s="99"/>
      <c r="E9" s="1">
        <v>1963</v>
      </c>
      <c r="K9" s="5"/>
      <c r="L9" s="1">
        <v>1963</v>
      </c>
      <c r="M9" s="69"/>
      <c r="N9" s="69"/>
      <c r="O9" s="69"/>
      <c r="P9" s="69"/>
      <c r="Q9" s="5"/>
      <c r="R9" s="1">
        <v>1963</v>
      </c>
      <c r="V9" s="5"/>
    </row>
    <row r="10" spans="1:22" x14ac:dyDescent="0.25">
      <c r="A10" s="1">
        <v>1964</v>
      </c>
      <c r="D10" s="99"/>
      <c r="E10" s="1">
        <v>1964</v>
      </c>
      <c r="K10" s="5"/>
      <c r="L10" s="1">
        <v>1964</v>
      </c>
      <c r="M10" s="69"/>
      <c r="N10" s="69"/>
      <c r="O10" s="69"/>
      <c r="P10" s="69"/>
      <c r="Q10" s="5"/>
      <c r="R10" s="1">
        <v>1964</v>
      </c>
      <c r="V10" s="5"/>
    </row>
    <row r="11" spans="1:22" x14ac:dyDescent="0.25">
      <c r="A11" s="1">
        <v>1965</v>
      </c>
      <c r="D11" s="99"/>
      <c r="E11" s="1">
        <v>1965</v>
      </c>
      <c r="K11" s="5"/>
      <c r="L11" s="1">
        <v>1965</v>
      </c>
      <c r="M11" s="69"/>
      <c r="N11" s="69"/>
      <c r="O11" s="69"/>
      <c r="P11" s="69"/>
      <c r="Q11" s="5"/>
      <c r="R11" s="1">
        <v>1965</v>
      </c>
      <c r="V11" s="5"/>
    </row>
    <row r="12" spans="1:22" x14ac:dyDescent="0.25">
      <c r="A12" s="1">
        <v>1966</v>
      </c>
      <c r="D12" s="99"/>
      <c r="E12" s="1">
        <v>1966</v>
      </c>
      <c r="K12" s="5"/>
      <c r="L12" s="1">
        <v>1966</v>
      </c>
      <c r="M12" s="69"/>
      <c r="N12" s="69"/>
      <c r="O12" s="69"/>
      <c r="P12" s="69"/>
      <c r="Q12" s="5"/>
      <c r="R12" s="1">
        <v>1966</v>
      </c>
      <c r="V12" s="5"/>
    </row>
    <row r="13" spans="1:22" x14ac:dyDescent="0.25">
      <c r="A13" s="1">
        <v>1967</v>
      </c>
      <c r="D13" s="99"/>
      <c r="E13" s="1">
        <v>1967</v>
      </c>
      <c r="K13" s="5"/>
      <c r="L13" s="1">
        <v>1967</v>
      </c>
      <c r="M13" s="69"/>
      <c r="N13" s="69"/>
      <c r="O13" s="69"/>
      <c r="P13" s="69"/>
      <c r="Q13" s="5"/>
      <c r="R13" s="1">
        <v>1967</v>
      </c>
      <c r="V13" s="5"/>
    </row>
    <row r="14" spans="1:22" x14ac:dyDescent="0.25">
      <c r="A14" s="1">
        <v>1968</v>
      </c>
      <c r="D14" s="99"/>
      <c r="E14" s="1">
        <v>1968</v>
      </c>
      <c r="K14" s="5"/>
      <c r="L14" s="1">
        <v>1968</v>
      </c>
      <c r="M14" s="69"/>
      <c r="N14" s="69"/>
      <c r="O14" s="69"/>
      <c r="P14" s="69"/>
      <c r="Q14" s="5"/>
      <c r="R14" s="1">
        <v>1968</v>
      </c>
      <c r="V14" s="5"/>
    </row>
    <row r="15" spans="1:22" x14ac:dyDescent="0.25">
      <c r="A15" s="1">
        <v>1969</v>
      </c>
      <c r="D15" s="99"/>
      <c r="E15" s="1">
        <v>1969</v>
      </c>
      <c r="K15" s="5"/>
      <c r="L15" s="1">
        <v>1969</v>
      </c>
      <c r="M15" s="69"/>
      <c r="N15" s="69"/>
      <c r="O15" s="69"/>
      <c r="P15" s="69"/>
      <c r="Q15" s="5"/>
      <c r="R15" s="1">
        <v>1969</v>
      </c>
      <c r="V15" s="5"/>
    </row>
    <row r="16" spans="1:22" x14ac:dyDescent="0.25">
      <c r="A16" s="1">
        <v>1970</v>
      </c>
      <c r="D16" s="99"/>
      <c r="E16" s="1">
        <v>1970</v>
      </c>
      <c r="K16" s="5"/>
      <c r="L16" s="1">
        <v>1970</v>
      </c>
      <c r="M16" s="69"/>
      <c r="N16" s="69"/>
      <c r="O16" s="69"/>
      <c r="P16" s="69"/>
      <c r="Q16" s="5"/>
      <c r="R16" s="1">
        <v>1970</v>
      </c>
      <c r="V16" s="5"/>
    </row>
    <row r="17" spans="1:22" x14ac:dyDescent="0.25">
      <c r="A17" s="1">
        <v>1971</v>
      </c>
      <c r="D17" s="99"/>
      <c r="E17" s="1">
        <v>1971</v>
      </c>
      <c r="K17" s="5"/>
      <c r="L17" s="1">
        <v>1971</v>
      </c>
      <c r="M17" s="69"/>
      <c r="N17" s="69"/>
      <c r="O17" s="69"/>
      <c r="P17" s="69"/>
      <c r="Q17" s="5"/>
      <c r="R17" s="1">
        <v>1971</v>
      </c>
      <c r="V17" s="5"/>
    </row>
    <row r="18" spans="1:22" x14ac:dyDescent="0.25">
      <c r="A18" s="1">
        <v>1972</v>
      </c>
      <c r="D18" s="99"/>
      <c r="E18" s="1">
        <v>1972</v>
      </c>
      <c r="K18" s="5"/>
      <c r="L18" s="1">
        <v>1972</v>
      </c>
      <c r="M18" s="69"/>
      <c r="N18" s="69"/>
      <c r="O18" s="69"/>
      <c r="P18" s="69"/>
      <c r="Q18" s="5"/>
      <c r="R18" s="1">
        <v>1972</v>
      </c>
      <c r="V18" s="5"/>
    </row>
    <row r="19" spans="1:22" x14ac:dyDescent="0.25">
      <c r="A19" s="1">
        <v>1973</v>
      </c>
      <c r="D19" s="99"/>
      <c r="E19" s="1">
        <v>1973</v>
      </c>
      <c r="K19" s="5"/>
      <c r="L19" s="1">
        <v>1973</v>
      </c>
      <c r="M19" s="69"/>
      <c r="N19" s="69"/>
      <c r="O19" s="69"/>
      <c r="P19" s="69"/>
      <c r="Q19" s="5"/>
      <c r="R19" s="1">
        <v>1973</v>
      </c>
      <c r="V19" s="5"/>
    </row>
    <row r="20" spans="1:22" x14ac:dyDescent="0.25">
      <c r="A20" s="1">
        <v>1974</v>
      </c>
      <c r="D20" s="99"/>
      <c r="E20" s="1">
        <v>1974</v>
      </c>
      <c r="K20" s="5"/>
      <c r="L20" s="1">
        <v>1974</v>
      </c>
      <c r="M20" s="69"/>
      <c r="N20" s="69"/>
      <c r="O20" s="69"/>
      <c r="P20" s="69"/>
      <c r="Q20" s="5"/>
      <c r="R20" s="1">
        <v>1974</v>
      </c>
      <c r="V20" s="5"/>
    </row>
    <row r="21" spans="1:22" x14ac:dyDescent="0.25">
      <c r="A21" s="1">
        <v>1975</v>
      </c>
      <c r="B21" s="14">
        <f>'Jäämän muodostuminen'!P22</f>
        <v>5.0172050172050175E-2</v>
      </c>
      <c r="C21" s="69">
        <v>0.53</v>
      </c>
      <c r="D21" s="99"/>
      <c r="E21" s="1">
        <v>1975</v>
      </c>
      <c r="F21" s="14">
        <f>'Pot.tuot ja tuotantokuilu'!D23</f>
        <v>1.1923802761516446E-2</v>
      </c>
      <c r="G21" s="14">
        <f t="shared" ref="G21:G63" si="0">C21*F21</f>
        <v>6.3196154636037168E-3</v>
      </c>
      <c r="I21" s="14">
        <f t="shared" ref="I21:I63" si="1">B21-G21-H21</f>
        <v>4.3852434708446457E-2</v>
      </c>
      <c r="J21" s="14"/>
      <c r="K21" s="5"/>
      <c r="L21" s="1">
        <v>1975</v>
      </c>
      <c r="M21" s="14">
        <f>'Pot.tuot ja tuotantokuilu'!J23</f>
        <v>1.1724755729041416E-2</v>
      </c>
      <c r="N21" s="14">
        <f t="shared" ref="N21:N63" si="2">C21*M21</f>
        <v>6.2141205363919509E-3</v>
      </c>
      <c r="O21" s="93"/>
      <c r="P21" s="14">
        <f t="shared" ref="P21:P63" si="3">B21-N21-O21</f>
        <v>4.3957929635658227E-2</v>
      </c>
      <c r="Q21" s="5"/>
      <c r="R21" s="1">
        <v>1975</v>
      </c>
      <c r="S21" s="72">
        <f>G21-N21</f>
        <v>1.0549492721176595E-4</v>
      </c>
      <c r="T21" s="72">
        <f t="shared" ref="T21:U21" si="4">H21-O21</f>
        <v>0</v>
      </c>
      <c r="U21" s="72">
        <f t="shared" si="4"/>
        <v>-1.0549492721177028E-4</v>
      </c>
      <c r="V21" s="5"/>
    </row>
    <row r="22" spans="1:22" x14ac:dyDescent="0.25">
      <c r="A22" s="1">
        <v>1976</v>
      </c>
      <c r="B22" s="14">
        <f>'Jäämän muodostuminen'!P23</f>
        <v>7.7299173715347377E-2</v>
      </c>
      <c r="C22" s="69">
        <v>0.53</v>
      </c>
      <c r="D22" s="99"/>
      <c r="E22" s="1">
        <v>1976</v>
      </c>
      <c r="F22" s="14">
        <f>'Pot.tuot ja tuotantokuilu'!D24</f>
        <v>-2.0888131695243773E-2</v>
      </c>
      <c r="G22" s="14">
        <f t="shared" si="0"/>
        <v>-1.1070709798479201E-2</v>
      </c>
      <c r="I22" s="14">
        <f t="shared" si="1"/>
        <v>8.8369883513826575E-2</v>
      </c>
      <c r="J22" s="14"/>
      <c r="K22" s="5"/>
      <c r="L22" s="1">
        <v>1976</v>
      </c>
      <c r="M22" s="14">
        <f>'Pot.tuot ja tuotantokuilu'!J24</f>
        <v>-2.2259394339661731E-2</v>
      </c>
      <c r="N22" s="14">
        <f t="shared" si="2"/>
        <v>-1.1797479000020717E-2</v>
      </c>
      <c r="O22" s="93"/>
      <c r="P22" s="14">
        <f t="shared" si="3"/>
        <v>8.9096652715368096E-2</v>
      </c>
      <c r="Q22" s="5"/>
      <c r="R22" s="1">
        <v>1976</v>
      </c>
      <c r="S22" s="72">
        <f t="shared" ref="S22:S63" si="5">G22-N22</f>
        <v>7.2676920154151649E-4</v>
      </c>
      <c r="T22" s="72">
        <f t="shared" ref="T22:T63" si="6">H22-O22</f>
        <v>0</v>
      </c>
      <c r="U22" s="72">
        <f t="shared" ref="U22:U63" si="7">I22-P22</f>
        <v>-7.2676920154152169E-4</v>
      </c>
      <c r="V22" s="5"/>
    </row>
    <row r="23" spans="1:22" x14ac:dyDescent="0.25">
      <c r="A23" s="1">
        <v>1977</v>
      </c>
      <c r="B23" s="14">
        <f>'Jäämän muodostuminen'!P24</f>
        <v>6.3477912004636025E-2</v>
      </c>
      <c r="C23" s="69">
        <v>0.53</v>
      </c>
      <c r="D23" s="99"/>
      <c r="E23" s="1">
        <v>1977</v>
      </c>
      <c r="F23" s="14">
        <f>'Pot.tuot ja tuotantokuilu'!D25</f>
        <v>-5.0007737916338328E-2</v>
      </c>
      <c r="G23" s="14">
        <f t="shared" si="0"/>
        <v>-2.6504101095659316E-2</v>
      </c>
      <c r="I23" s="14">
        <f t="shared" si="1"/>
        <v>8.9982013100295341E-2</v>
      </c>
      <c r="J23" s="14"/>
      <c r="K23" s="5"/>
      <c r="L23" s="1">
        <v>1977</v>
      </c>
      <c r="M23" s="14">
        <f>'Pot.tuot ja tuotantokuilu'!J25</f>
        <v>-5.0997147140797693E-2</v>
      </c>
      <c r="N23" s="14">
        <f t="shared" si="2"/>
        <v>-2.7028487984622779E-2</v>
      </c>
      <c r="O23" s="93"/>
      <c r="P23" s="14">
        <f t="shared" si="3"/>
        <v>9.0506399989258801E-2</v>
      </c>
      <c r="Q23" s="5"/>
      <c r="R23" s="1">
        <v>1977</v>
      </c>
      <c r="S23" s="72">
        <f t="shared" si="5"/>
        <v>5.2438688896346355E-4</v>
      </c>
      <c r="T23" s="72">
        <f t="shared" si="6"/>
        <v>0</v>
      </c>
      <c r="U23" s="72">
        <f t="shared" si="7"/>
        <v>-5.2438688896346008E-4</v>
      </c>
      <c r="V23" s="5"/>
    </row>
    <row r="24" spans="1:22" x14ac:dyDescent="0.25">
      <c r="A24" s="1">
        <v>1978</v>
      </c>
      <c r="B24" s="14">
        <f>'Jäämän muodostuminen'!P25</f>
        <v>3.893748236527067E-2</v>
      </c>
      <c r="C24" s="69">
        <v>0.53</v>
      </c>
      <c r="D24" s="99"/>
      <c r="E24" s="1">
        <v>1978</v>
      </c>
      <c r="F24" s="14">
        <f>'Pot.tuot ja tuotantokuilu'!D26</f>
        <v>-5.0948237331273773E-2</v>
      </c>
      <c r="G24" s="14">
        <f t="shared" si="0"/>
        <v>-2.7002565785575101E-2</v>
      </c>
      <c r="I24" s="14">
        <f t="shared" si="1"/>
        <v>6.5940048150845768E-2</v>
      </c>
      <c r="J24" s="14"/>
      <c r="K24" s="5"/>
      <c r="L24" s="1">
        <v>1978</v>
      </c>
      <c r="M24" s="14">
        <f>'Pot.tuot ja tuotantokuilu'!J26</f>
        <v>-5.1509150503690454E-2</v>
      </c>
      <c r="N24" s="14">
        <f t="shared" si="2"/>
        <v>-2.7299849766955941E-2</v>
      </c>
      <c r="O24" s="93"/>
      <c r="P24" s="14">
        <f t="shared" si="3"/>
        <v>6.6237332132226615E-2</v>
      </c>
      <c r="Q24" s="5"/>
      <c r="R24" s="1">
        <v>1978</v>
      </c>
      <c r="S24" s="72">
        <f t="shared" si="5"/>
        <v>2.9728398138084006E-4</v>
      </c>
      <c r="T24" s="72">
        <f t="shared" si="6"/>
        <v>0</v>
      </c>
      <c r="U24" s="72">
        <f t="shared" si="7"/>
        <v>-2.97283981380847E-4</v>
      </c>
      <c r="V24" s="5"/>
    </row>
    <row r="25" spans="1:22" x14ac:dyDescent="0.25">
      <c r="A25" s="1">
        <v>1979</v>
      </c>
      <c r="B25" s="14">
        <f>'Jäämän muodostuminen'!P26</f>
        <v>3.4707987353646247E-2</v>
      </c>
      <c r="C25" s="69">
        <v>0.53</v>
      </c>
      <c r="D25" s="99"/>
      <c r="E25" s="1">
        <v>1979</v>
      </c>
      <c r="F25" s="14">
        <f>'Pot.tuot ja tuotantokuilu'!D27</f>
        <v>-1.575099684148339E-2</v>
      </c>
      <c r="G25" s="14">
        <f t="shared" si="0"/>
        <v>-8.3480283259861968E-3</v>
      </c>
      <c r="I25" s="14">
        <f t="shared" si="1"/>
        <v>4.3056015679632444E-2</v>
      </c>
      <c r="J25" s="14"/>
      <c r="K25" s="5"/>
      <c r="L25" s="1">
        <v>1979</v>
      </c>
      <c r="M25" s="14">
        <f>'Pot.tuot ja tuotantokuilu'!J27</f>
        <v>-1.6093103632893801E-2</v>
      </c>
      <c r="N25" s="14">
        <f t="shared" si="2"/>
        <v>-8.5293449254337152E-3</v>
      </c>
      <c r="O25" s="93"/>
      <c r="P25" s="14">
        <f t="shared" si="3"/>
        <v>4.3237332279079964E-2</v>
      </c>
      <c r="Q25" s="5"/>
      <c r="R25" s="1">
        <v>1979</v>
      </c>
      <c r="S25" s="72">
        <f t="shared" si="5"/>
        <v>1.8131659944751848E-4</v>
      </c>
      <c r="T25" s="72">
        <f t="shared" si="6"/>
        <v>0</v>
      </c>
      <c r="U25" s="72">
        <f t="shared" si="7"/>
        <v>-1.8131659944752021E-4</v>
      </c>
      <c r="V25" s="5"/>
    </row>
    <row r="26" spans="1:22" x14ac:dyDescent="0.25">
      <c r="A26" s="1">
        <v>1980</v>
      </c>
      <c r="B26" s="14">
        <f>'Jäämän muodostuminen'!P27</f>
        <v>3.7856691824277595E-2</v>
      </c>
      <c r="C26" s="69">
        <v>0.53</v>
      </c>
      <c r="D26" s="99"/>
      <c r="E26" s="1">
        <v>1980</v>
      </c>
      <c r="F26" s="14">
        <f>'Pot.tuot ja tuotantokuilu'!D28</f>
        <v>2.3203805201726644E-3</v>
      </c>
      <c r="G26" s="14">
        <f t="shared" si="0"/>
        <v>1.2298016756915123E-3</v>
      </c>
      <c r="I26" s="14">
        <f t="shared" si="1"/>
        <v>3.6626890148586083E-2</v>
      </c>
      <c r="J26" s="14"/>
      <c r="K26" s="5"/>
      <c r="L26" s="1">
        <v>1980</v>
      </c>
      <c r="M26" s="14">
        <f>'Pot.tuot ja tuotantokuilu'!J28</f>
        <v>2.0797625249324111E-3</v>
      </c>
      <c r="N26" s="14">
        <f t="shared" si="2"/>
        <v>1.102274138214178E-3</v>
      </c>
      <c r="O26" s="93"/>
      <c r="P26" s="14">
        <f t="shared" si="3"/>
        <v>3.6754417686063419E-2</v>
      </c>
      <c r="Q26" s="5"/>
      <c r="R26" s="1">
        <v>1980</v>
      </c>
      <c r="S26" s="72">
        <f t="shared" si="5"/>
        <v>1.2752753747733423E-4</v>
      </c>
      <c r="T26" s="72">
        <f t="shared" si="6"/>
        <v>0</v>
      </c>
      <c r="U26" s="72">
        <f t="shared" si="7"/>
        <v>-1.2752753747733575E-4</v>
      </c>
      <c r="V26" s="5"/>
    </row>
    <row r="27" spans="1:22" x14ac:dyDescent="0.25">
      <c r="A27" s="1">
        <v>1981</v>
      </c>
      <c r="B27" s="14">
        <f>'Jäämän muodostuminen'!P28</f>
        <v>5.1902101622772014E-2</v>
      </c>
      <c r="C27" s="69">
        <v>0.53</v>
      </c>
      <c r="D27" s="99"/>
      <c r="E27" s="1">
        <v>1981</v>
      </c>
      <c r="F27" s="14">
        <f>'Pot.tuot ja tuotantokuilu'!D29</f>
        <v>-1.2481019067712332E-2</v>
      </c>
      <c r="G27" s="14">
        <f t="shared" si="0"/>
        <v>-6.6149401058875363E-3</v>
      </c>
      <c r="I27" s="14">
        <f t="shared" si="1"/>
        <v>5.8517041728659548E-2</v>
      </c>
      <c r="J27" s="14"/>
      <c r="K27" s="5"/>
      <c r="L27" s="1">
        <v>1981</v>
      </c>
      <c r="M27" s="14">
        <f>'Pot.tuot ja tuotantokuilu'!J29</f>
        <v>-1.2467549034062041E-2</v>
      </c>
      <c r="N27" s="14">
        <f t="shared" si="2"/>
        <v>-6.6078009880528822E-3</v>
      </c>
      <c r="O27" s="93"/>
      <c r="P27" s="14">
        <f t="shared" si="3"/>
        <v>5.8509902610824893E-2</v>
      </c>
      <c r="Q27" s="5"/>
      <c r="R27" s="1">
        <v>1981</v>
      </c>
      <c r="S27" s="72">
        <f t="shared" si="5"/>
        <v>-7.139117834654117E-6</v>
      </c>
      <c r="T27" s="72">
        <f t="shared" si="6"/>
        <v>0</v>
      </c>
      <c r="U27" s="72">
        <f t="shared" si="7"/>
        <v>7.1391178346549844E-6</v>
      </c>
      <c r="V27" s="5"/>
    </row>
    <row r="28" spans="1:22" x14ac:dyDescent="0.25">
      <c r="A28" s="1">
        <v>1982</v>
      </c>
      <c r="B28" s="14">
        <f>'Jäämän muodostuminen'!P29</f>
        <v>3.1016548463356972E-2</v>
      </c>
      <c r="C28" s="69">
        <v>0.53</v>
      </c>
      <c r="D28" s="99"/>
      <c r="E28" s="1">
        <v>1982</v>
      </c>
      <c r="F28" s="14">
        <f>'Pot.tuot ja tuotantokuilu'!D30</f>
        <v>-1.2880082966982261E-2</v>
      </c>
      <c r="G28" s="14">
        <f t="shared" si="0"/>
        <v>-6.8264439725005989E-3</v>
      </c>
      <c r="I28" s="14">
        <f t="shared" si="1"/>
        <v>3.7842992435857571E-2</v>
      </c>
      <c r="J28" s="14"/>
      <c r="K28" s="5"/>
      <c r="L28" s="1">
        <v>1982</v>
      </c>
      <c r="M28" s="14">
        <f>'Pot.tuot ja tuotantokuilu'!J30</f>
        <v>-1.2638310421940278E-2</v>
      </c>
      <c r="N28" s="14">
        <f t="shared" si="2"/>
        <v>-6.6983045236283477E-3</v>
      </c>
      <c r="O28" s="93"/>
      <c r="P28" s="14">
        <f t="shared" si="3"/>
        <v>3.771485298698532E-2</v>
      </c>
      <c r="Q28" s="5"/>
      <c r="R28" s="1">
        <v>1982</v>
      </c>
      <c r="S28" s="72">
        <f t="shared" si="5"/>
        <v>-1.281394488722512E-4</v>
      </c>
      <c r="T28" s="72">
        <f t="shared" si="6"/>
        <v>0</v>
      </c>
      <c r="U28" s="72">
        <f t="shared" si="7"/>
        <v>1.281394488722512E-4</v>
      </c>
      <c r="V28" s="5"/>
    </row>
    <row r="29" spans="1:22" x14ac:dyDescent="0.25">
      <c r="A29" s="1">
        <v>1983</v>
      </c>
      <c r="B29" s="14">
        <f>'Jäämän muodostuminen'!P30</f>
        <v>1.5369265714225063E-2</v>
      </c>
      <c r="C29" s="69">
        <v>0.53</v>
      </c>
      <c r="D29" s="99"/>
      <c r="E29" s="1">
        <v>1983</v>
      </c>
      <c r="F29" s="14">
        <f>'Pot.tuot ja tuotantokuilu'!D31</f>
        <v>-1.4758963130058663E-2</v>
      </c>
      <c r="G29" s="14">
        <f t="shared" si="0"/>
        <v>-7.8222504589310921E-3</v>
      </c>
      <c r="I29" s="14">
        <f t="shared" si="1"/>
        <v>2.3191516173156155E-2</v>
      </c>
      <c r="J29" s="14"/>
      <c r="K29" s="5"/>
      <c r="L29" s="1">
        <v>1983</v>
      </c>
      <c r="M29" s="14">
        <f>'Pot.tuot ja tuotantokuilu'!J31</f>
        <v>-1.4518460839337588E-2</v>
      </c>
      <c r="N29" s="14">
        <f t="shared" si="2"/>
        <v>-7.694784244848922E-3</v>
      </c>
      <c r="O29" s="93"/>
      <c r="P29" s="14">
        <f t="shared" si="3"/>
        <v>2.3064049959073983E-2</v>
      </c>
      <c r="Q29" s="5"/>
      <c r="R29" s="1">
        <v>1983</v>
      </c>
      <c r="S29" s="72">
        <f t="shared" si="5"/>
        <v>-1.2746621408217008E-4</v>
      </c>
      <c r="T29" s="72">
        <f t="shared" si="6"/>
        <v>0</v>
      </c>
      <c r="U29" s="72">
        <f t="shared" si="7"/>
        <v>1.2746621408217182E-4</v>
      </c>
      <c r="V29" s="5"/>
    </row>
    <row r="30" spans="1:22" x14ac:dyDescent="0.25">
      <c r="A30" s="1">
        <v>1984</v>
      </c>
      <c r="B30" s="14">
        <f>'Jäämän muodostuminen'!P31</f>
        <v>3.2763235322032611E-2</v>
      </c>
      <c r="C30" s="69">
        <v>0.53</v>
      </c>
      <c r="D30" s="99"/>
      <c r="E30" s="1">
        <v>1984</v>
      </c>
      <c r="F30" s="14">
        <f>'Pot.tuot ja tuotantokuilu'!D32</f>
        <v>-1.4277054962874167E-2</v>
      </c>
      <c r="G30" s="14">
        <f t="shared" si="0"/>
        <v>-7.5668391303233091E-3</v>
      </c>
      <c r="I30" s="14">
        <f t="shared" si="1"/>
        <v>4.0330074452355917E-2</v>
      </c>
      <c r="J30" s="14"/>
      <c r="K30" s="5"/>
      <c r="L30" s="1">
        <v>1984</v>
      </c>
      <c r="M30" s="14">
        <f>'Pot.tuot ja tuotantokuilu'!J32</f>
        <v>-1.4555413063219074E-2</v>
      </c>
      <c r="N30" s="14">
        <f t="shared" si="2"/>
        <v>-7.7143689235061094E-3</v>
      </c>
      <c r="O30" s="93"/>
      <c r="P30" s="14">
        <f t="shared" si="3"/>
        <v>4.0477604245538722E-2</v>
      </c>
      <c r="Q30" s="5"/>
      <c r="R30" s="1">
        <v>1984</v>
      </c>
      <c r="S30" s="72">
        <f t="shared" si="5"/>
        <v>1.4752979318280023E-4</v>
      </c>
      <c r="T30" s="72">
        <f t="shared" si="6"/>
        <v>0</v>
      </c>
      <c r="U30" s="72">
        <f t="shared" si="7"/>
        <v>-1.4752979318280457E-4</v>
      </c>
      <c r="V30" s="5"/>
    </row>
    <row r="31" spans="1:22" x14ac:dyDescent="0.25">
      <c r="A31" s="1">
        <v>1985</v>
      </c>
      <c r="B31" s="14">
        <f>'Jäämän muodostuminen'!P32</f>
        <v>3.4042330442672436E-2</v>
      </c>
      <c r="C31" s="69">
        <v>0.53</v>
      </c>
      <c r="D31" s="99"/>
      <c r="E31" s="1">
        <v>1985</v>
      </c>
      <c r="F31" s="14">
        <f>'Pot.tuot ja tuotantokuilu'!D33</f>
        <v>-1.0712490415360558E-2</v>
      </c>
      <c r="G31" s="14">
        <f t="shared" si="0"/>
        <v>-5.6776199201410962E-3</v>
      </c>
      <c r="I31" s="14">
        <f t="shared" si="1"/>
        <v>3.9719950362813533E-2</v>
      </c>
      <c r="J31" s="14"/>
      <c r="K31" s="5"/>
      <c r="L31" s="1">
        <v>1985</v>
      </c>
      <c r="M31" s="14">
        <f>'Pot.tuot ja tuotantokuilu'!J33</f>
        <v>-1.1127430678445332E-2</v>
      </c>
      <c r="N31" s="14">
        <f t="shared" si="2"/>
        <v>-5.8975382595760264E-3</v>
      </c>
      <c r="O31" s="93"/>
      <c r="P31" s="14">
        <f t="shared" si="3"/>
        <v>3.9939868702248464E-2</v>
      </c>
      <c r="Q31" s="5"/>
      <c r="R31" s="1">
        <v>1985</v>
      </c>
      <c r="S31" s="72">
        <f t="shared" si="5"/>
        <v>2.1991833943493019E-4</v>
      </c>
      <c r="T31" s="72">
        <f t="shared" si="6"/>
        <v>0</v>
      </c>
      <c r="U31" s="72">
        <f t="shared" si="7"/>
        <v>-2.1991833943493105E-4</v>
      </c>
      <c r="V31" s="5"/>
    </row>
    <row r="32" spans="1:22" x14ac:dyDescent="0.25">
      <c r="A32" s="1">
        <v>1986</v>
      </c>
      <c r="B32" s="14">
        <f>'Jäämän muodostuminen'!P33</f>
        <v>3.8679857281868311E-2</v>
      </c>
      <c r="C32" s="69">
        <v>0.53</v>
      </c>
      <c r="D32" s="99"/>
      <c r="E32" s="1">
        <v>1986</v>
      </c>
      <c r="F32" s="14">
        <f>'Pot.tuot ja tuotantokuilu'!D34</f>
        <v>-1.0500748218404143E-2</v>
      </c>
      <c r="G32" s="14">
        <f t="shared" si="0"/>
        <v>-5.5653965557541955E-3</v>
      </c>
      <c r="I32" s="14">
        <f t="shared" si="1"/>
        <v>4.4245253837622504E-2</v>
      </c>
      <c r="J32" s="14"/>
      <c r="K32" s="5"/>
      <c r="L32" s="1">
        <v>1986</v>
      </c>
      <c r="M32" s="14">
        <f>'Pot.tuot ja tuotantokuilu'!J34</f>
        <v>-1.0953967996291744E-2</v>
      </c>
      <c r="N32" s="14">
        <f t="shared" si="2"/>
        <v>-5.8056030380346244E-3</v>
      </c>
      <c r="O32" s="93"/>
      <c r="P32" s="14">
        <f t="shared" si="3"/>
        <v>4.4485460319902935E-2</v>
      </c>
      <c r="Q32" s="5"/>
      <c r="R32" s="1">
        <v>1986</v>
      </c>
      <c r="S32" s="72">
        <f t="shared" si="5"/>
        <v>2.4020648228042889E-4</v>
      </c>
      <c r="T32" s="72">
        <f t="shared" si="6"/>
        <v>0</v>
      </c>
      <c r="U32" s="72">
        <f t="shared" si="7"/>
        <v>-2.4020648228043062E-4</v>
      </c>
      <c r="V32" s="5"/>
    </row>
    <row r="33" spans="1:22" x14ac:dyDescent="0.25">
      <c r="A33" s="1">
        <v>1987</v>
      </c>
      <c r="B33" s="14">
        <f>'Jäämän muodostuminen'!P34</f>
        <v>1.6478646858241578E-2</v>
      </c>
      <c r="C33" s="69">
        <v>0.53</v>
      </c>
      <c r="D33" s="99"/>
      <c r="E33" s="1">
        <v>1987</v>
      </c>
      <c r="F33" s="14">
        <f>'Pot.tuot ja tuotantokuilu'!D35</f>
        <v>-1.0269351590573927E-4</v>
      </c>
      <c r="G33" s="14">
        <f t="shared" si="0"/>
        <v>-5.4427563430041818E-5</v>
      </c>
      <c r="I33" s="14">
        <f t="shared" si="1"/>
        <v>1.653307442167162E-2</v>
      </c>
      <c r="J33" s="14"/>
      <c r="K33" s="5"/>
      <c r="L33" s="1">
        <v>1987</v>
      </c>
      <c r="M33" s="14">
        <f>'Pot.tuot ja tuotantokuilu'!J35</f>
        <v>-6.6604802981969525E-4</v>
      </c>
      <c r="N33" s="14">
        <f t="shared" si="2"/>
        <v>-3.530054558044385E-4</v>
      </c>
      <c r="O33" s="93"/>
      <c r="P33" s="14">
        <f t="shared" si="3"/>
        <v>1.6831652314046017E-2</v>
      </c>
      <c r="Q33" s="5"/>
      <c r="R33" s="1">
        <v>1987</v>
      </c>
      <c r="S33" s="72">
        <f t="shared" si="5"/>
        <v>2.9857789237439666E-4</v>
      </c>
      <c r="T33" s="72">
        <f t="shared" si="6"/>
        <v>0</v>
      </c>
      <c r="U33" s="72">
        <f t="shared" si="7"/>
        <v>-2.9857789237439786E-4</v>
      </c>
      <c r="V33" s="5"/>
    </row>
    <row r="34" spans="1:22" x14ac:dyDescent="0.25">
      <c r="A34" s="1">
        <v>1988</v>
      </c>
      <c r="B34" s="14">
        <f>'Jäämän muodostuminen'!P35</f>
        <v>5.2491280187790937E-2</v>
      </c>
      <c r="C34" s="69">
        <v>0.53</v>
      </c>
      <c r="D34" s="99"/>
      <c r="E34" s="1">
        <v>1988</v>
      </c>
      <c r="F34" s="14">
        <f>'Pot.tuot ja tuotantokuilu'!D36</f>
        <v>2.94425117442902E-2</v>
      </c>
      <c r="G34" s="14">
        <f t="shared" si="0"/>
        <v>1.5604531224473807E-2</v>
      </c>
      <c r="I34" s="14">
        <f t="shared" si="1"/>
        <v>3.6886748963317131E-2</v>
      </c>
      <c r="J34" s="14"/>
      <c r="K34" s="5"/>
      <c r="L34" s="1">
        <v>1988</v>
      </c>
      <c r="M34" s="14">
        <f>'Pot.tuot ja tuotantokuilu'!J36</f>
        <v>2.9118720233102066E-2</v>
      </c>
      <c r="N34" s="14">
        <f t="shared" si="2"/>
        <v>1.5432921723544097E-2</v>
      </c>
      <c r="O34" s="93"/>
      <c r="P34" s="14">
        <f t="shared" si="3"/>
        <v>3.7058358464246842E-2</v>
      </c>
      <c r="Q34" s="5"/>
      <c r="R34" s="1">
        <v>1988</v>
      </c>
      <c r="S34" s="72">
        <f t="shared" si="5"/>
        <v>1.7160950092971056E-4</v>
      </c>
      <c r="T34" s="72">
        <f t="shared" si="6"/>
        <v>0</v>
      </c>
      <c r="U34" s="72">
        <f t="shared" si="7"/>
        <v>-1.7160950092971056E-4</v>
      </c>
      <c r="V34" s="5"/>
    </row>
    <row r="35" spans="1:22" x14ac:dyDescent="0.25">
      <c r="A35" s="1">
        <v>1989</v>
      </c>
      <c r="B35" s="14">
        <f>'Jäämän muodostuminen'!P36</f>
        <v>6.8287243003404871E-2</v>
      </c>
      <c r="C35" s="69">
        <v>0.53</v>
      </c>
      <c r="D35" s="99"/>
      <c r="E35" s="1">
        <v>1989</v>
      </c>
      <c r="F35" s="14">
        <f>'Pot.tuot ja tuotantokuilu'!D37</f>
        <v>5.9646980316672607E-2</v>
      </c>
      <c r="G35" s="14">
        <f t="shared" si="0"/>
        <v>3.1612899567836486E-2</v>
      </c>
      <c r="I35" s="14">
        <f t="shared" si="1"/>
        <v>3.6674343435568385E-2</v>
      </c>
      <c r="J35" s="14"/>
      <c r="K35" s="5"/>
      <c r="L35" s="1">
        <v>1989</v>
      </c>
      <c r="M35" s="14">
        <f>'Pot.tuot ja tuotantokuilu'!J37</f>
        <v>5.953378215071186E-2</v>
      </c>
      <c r="N35" s="14">
        <f t="shared" si="2"/>
        <v>3.1552904539877288E-2</v>
      </c>
      <c r="O35" s="93"/>
      <c r="P35" s="14">
        <f t="shared" si="3"/>
        <v>3.6734338463527583E-2</v>
      </c>
      <c r="Q35" s="5"/>
      <c r="R35" s="1">
        <v>1989</v>
      </c>
      <c r="S35" s="72">
        <f t="shared" si="5"/>
        <v>5.9995027959197644E-5</v>
      </c>
      <c r="T35" s="72">
        <f t="shared" si="6"/>
        <v>0</v>
      </c>
      <c r="U35" s="72">
        <f t="shared" si="7"/>
        <v>-5.9995027959197644E-5</v>
      </c>
      <c r="V35" s="5"/>
    </row>
    <row r="36" spans="1:22" x14ac:dyDescent="0.25">
      <c r="A36" s="1">
        <v>1990</v>
      </c>
      <c r="B36" s="14">
        <f>'Jäämän muodostuminen'!P37</f>
        <v>5.3853732813829547E-2</v>
      </c>
      <c r="C36" s="69">
        <v>0.53</v>
      </c>
      <c r="D36" s="99"/>
      <c r="E36" s="1">
        <v>1990</v>
      </c>
      <c r="F36" s="14">
        <f>'Pot.tuot ja tuotantokuilu'!D38</f>
        <v>5.0885762352339638E-2</v>
      </c>
      <c r="G36" s="14">
        <f t="shared" si="0"/>
        <v>2.6969454046740008E-2</v>
      </c>
      <c r="I36" s="14">
        <f t="shared" si="1"/>
        <v>2.6884278767089539E-2</v>
      </c>
      <c r="J36" s="14"/>
      <c r="K36" s="5"/>
      <c r="L36" s="1">
        <v>1990</v>
      </c>
      <c r="M36" s="14">
        <f>'Pot.tuot ja tuotantokuilu'!J38</f>
        <v>5.1229323208300093E-2</v>
      </c>
      <c r="N36" s="14">
        <f t="shared" si="2"/>
        <v>2.7151541300399051E-2</v>
      </c>
      <c r="O36" s="93"/>
      <c r="P36" s="14">
        <f t="shared" si="3"/>
        <v>2.6702191513430496E-2</v>
      </c>
      <c r="Q36" s="5"/>
      <c r="R36" s="1">
        <v>1990</v>
      </c>
      <c r="S36" s="72">
        <f t="shared" si="5"/>
        <v>-1.820872536590426E-4</v>
      </c>
      <c r="T36" s="72">
        <f t="shared" si="6"/>
        <v>0</v>
      </c>
      <c r="U36" s="72">
        <f t="shared" si="7"/>
        <v>1.820872536590426E-4</v>
      </c>
      <c r="V36" s="5"/>
    </row>
    <row r="37" spans="1:22" x14ac:dyDescent="0.25">
      <c r="A37" s="1">
        <v>1991</v>
      </c>
      <c r="B37" s="14">
        <f>'Jäämän muodostuminen'!P38</f>
        <v>-9.5168804346550569E-3</v>
      </c>
      <c r="C37" s="69">
        <v>0.53</v>
      </c>
      <c r="D37" s="99"/>
      <c r="E37" s="1">
        <v>1991</v>
      </c>
      <c r="F37" s="14">
        <f>'Pot.tuot ja tuotantokuilu'!D39</f>
        <v>-1.5526159486103147E-2</v>
      </c>
      <c r="G37" s="14">
        <f t="shared" si="0"/>
        <v>-8.2288645276346675E-3</v>
      </c>
      <c r="I37" s="14">
        <f t="shared" si="1"/>
        <v>-1.2880159070203893E-3</v>
      </c>
      <c r="J37" s="14"/>
      <c r="K37" s="5"/>
      <c r="L37" s="1">
        <v>1991</v>
      </c>
      <c r="M37" s="14">
        <f>'Pot.tuot ja tuotantokuilu'!J39</f>
        <v>-1.5295397271826007E-2</v>
      </c>
      <c r="N37" s="14">
        <f t="shared" si="2"/>
        <v>-8.1065605540677835E-3</v>
      </c>
      <c r="O37" s="93"/>
      <c r="P37" s="14">
        <f t="shared" si="3"/>
        <v>-1.4103198805872734E-3</v>
      </c>
      <c r="Q37" s="5"/>
      <c r="R37" s="1">
        <v>1991</v>
      </c>
      <c r="S37" s="72">
        <f t="shared" si="5"/>
        <v>-1.2230397356688405E-4</v>
      </c>
      <c r="T37" s="72">
        <f t="shared" si="6"/>
        <v>0</v>
      </c>
      <c r="U37" s="72">
        <f t="shared" si="7"/>
        <v>1.2230397356688405E-4</v>
      </c>
      <c r="V37" s="5"/>
    </row>
    <row r="38" spans="1:22" x14ac:dyDescent="0.25">
      <c r="A38" s="1">
        <v>1992</v>
      </c>
      <c r="B38" s="14">
        <f>'Jäämän muodostuminen'!P39</f>
        <v>-5.4564292856884689E-2</v>
      </c>
      <c r="C38" s="69">
        <v>0.53</v>
      </c>
      <c r="D38" s="99"/>
      <c r="E38" s="1">
        <v>1992</v>
      </c>
      <c r="F38" s="14">
        <f>'Pot.tuot ja tuotantokuilu'!D40</f>
        <v>-5.1337114178213017E-2</v>
      </c>
      <c r="G38" s="14">
        <f t="shared" si="0"/>
        <v>-2.7208670514452901E-2</v>
      </c>
      <c r="I38" s="14">
        <f t="shared" si="1"/>
        <v>-2.7355622342431787E-2</v>
      </c>
      <c r="J38" s="14"/>
      <c r="K38" s="5"/>
      <c r="L38" s="1">
        <v>1992</v>
      </c>
      <c r="M38" s="14">
        <f>'Pot.tuot ja tuotantokuilu'!J40</f>
        <v>-5.1121498166203524E-2</v>
      </c>
      <c r="N38" s="14">
        <f t="shared" si="2"/>
        <v>-2.709439402808787E-2</v>
      </c>
      <c r="O38" s="93"/>
      <c r="P38" s="14">
        <f t="shared" si="3"/>
        <v>-2.7469898828796819E-2</v>
      </c>
      <c r="Q38" s="5"/>
      <c r="R38" s="1">
        <v>1992</v>
      </c>
      <c r="S38" s="72">
        <f t="shared" si="5"/>
        <v>-1.1427648636503154E-4</v>
      </c>
      <c r="T38" s="72">
        <f t="shared" si="6"/>
        <v>0</v>
      </c>
      <c r="U38" s="72">
        <f t="shared" si="7"/>
        <v>1.1427648636503154E-4</v>
      </c>
      <c r="V38" s="5"/>
    </row>
    <row r="39" spans="1:22" x14ac:dyDescent="0.25">
      <c r="A39" s="1">
        <v>1993</v>
      </c>
      <c r="B39" s="14">
        <f>'Jäämän muodostuminen'!P40</f>
        <v>-8.2250875896751438E-2</v>
      </c>
      <c r="C39" s="69">
        <v>0.53</v>
      </c>
      <c r="D39" s="99"/>
      <c r="E39" s="1">
        <v>1993</v>
      </c>
      <c r="F39" s="14">
        <f>'Pot.tuot ja tuotantokuilu'!D41</f>
        <v>-6.2821203000855488E-2</v>
      </c>
      <c r="G39" s="14">
        <f t="shared" si="0"/>
        <v>-3.3295237590453414E-2</v>
      </c>
      <c r="I39" s="14">
        <f t="shared" si="1"/>
        <v>-4.8955638306298024E-2</v>
      </c>
      <c r="J39" s="14"/>
      <c r="K39" s="5"/>
      <c r="L39" s="1">
        <v>1993</v>
      </c>
      <c r="M39" s="14">
        <f>'Pot.tuot ja tuotantokuilu'!J41</f>
        <v>-6.2365170688550374E-2</v>
      </c>
      <c r="N39" s="14">
        <f t="shared" si="2"/>
        <v>-3.3053540464931697E-2</v>
      </c>
      <c r="O39" s="93"/>
      <c r="P39" s="14">
        <f t="shared" si="3"/>
        <v>-4.9197335431819741E-2</v>
      </c>
      <c r="Q39" s="5"/>
      <c r="R39" s="1">
        <v>1993</v>
      </c>
      <c r="S39" s="72">
        <f t="shared" si="5"/>
        <v>-2.4169712552171707E-4</v>
      </c>
      <c r="T39" s="72">
        <f t="shared" si="6"/>
        <v>0</v>
      </c>
      <c r="U39" s="72">
        <f t="shared" si="7"/>
        <v>2.4169712552171707E-4</v>
      </c>
      <c r="V39" s="5"/>
    </row>
    <row r="40" spans="1:22" x14ac:dyDescent="0.25">
      <c r="A40" s="1">
        <v>1994</v>
      </c>
      <c r="B40" s="14">
        <f>'Jäämän muodostuminen'!P41</f>
        <v>-6.6761684991629336E-2</v>
      </c>
      <c r="C40" s="69">
        <v>0.53</v>
      </c>
      <c r="D40" s="99"/>
      <c r="E40" s="1">
        <v>1994</v>
      </c>
      <c r="F40" s="14">
        <f>'Pot.tuot ja tuotantokuilu'!D42</f>
        <v>-4.2466372738692561E-2</v>
      </c>
      <c r="G40" s="14">
        <f t="shared" si="0"/>
        <v>-2.2507177551507059E-2</v>
      </c>
      <c r="I40" s="14">
        <f t="shared" si="1"/>
        <v>-4.4254507440122277E-2</v>
      </c>
      <c r="J40" s="14"/>
      <c r="K40" s="5"/>
      <c r="L40" s="1">
        <v>1994</v>
      </c>
      <c r="M40" s="14">
        <f>'Pot.tuot ja tuotantokuilu'!J42</f>
        <v>-4.2702022904726494E-2</v>
      </c>
      <c r="N40" s="14">
        <f t="shared" si="2"/>
        <v>-2.2632072139505043E-2</v>
      </c>
      <c r="O40" s="93"/>
      <c r="P40" s="14">
        <f t="shared" si="3"/>
        <v>-4.4129612852124293E-2</v>
      </c>
      <c r="Q40" s="5"/>
      <c r="R40" s="1">
        <v>1994</v>
      </c>
      <c r="S40" s="72">
        <f t="shared" si="5"/>
        <v>1.2489458799798403E-4</v>
      </c>
      <c r="T40" s="72">
        <f t="shared" si="6"/>
        <v>0</v>
      </c>
      <c r="U40" s="72">
        <f t="shared" si="7"/>
        <v>-1.2489458799798403E-4</v>
      </c>
      <c r="V40" s="5"/>
    </row>
    <row r="41" spans="1:22" x14ac:dyDescent="0.25">
      <c r="A41" s="1">
        <v>1995</v>
      </c>
      <c r="B41" s="14">
        <f>'Jäämän muodostuminen'!P42</f>
        <v>-6.1240423051299134E-2</v>
      </c>
      <c r="C41" s="69">
        <v>0.53</v>
      </c>
      <c r="D41" s="99"/>
      <c r="E41" s="1">
        <v>1995</v>
      </c>
      <c r="F41" s="14">
        <f>'Pot.tuot ja tuotantokuilu'!D43</f>
        <v>-2.6667706582378013E-2</v>
      </c>
      <c r="G41" s="14">
        <f t="shared" si="0"/>
        <v>-1.4133884488660348E-2</v>
      </c>
      <c r="I41" s="14">
        <f t="shared" si="1"/>
        <v>-4.7106538562638786E-2</v>
      </c>
      <c r="J41" s="14"/>
      <c r="K41" s="5"/>
      <c r="L41" s="1">
        <v>1995</v>
      </c>
      <c r="M41" s="14">
        <f>'Pot.tuot ja tuotantokuilu'!J43</f>
        <v>-2.6725216054598634E-2</v>
      </c>
      <c r="N41" s="14">
        <f t="shared" si="2"/>
        <v>-1.4164364508937276E-2</v>
      </c>
      <c r="O41" s="93"/>
      <c r="P41" s="14">
        <f t="shared" si="3"/>
        <v>-4.7076058542361854E-2</v>
      </c>
      <c r="Q41" s="5"/>
      <c r="R41" s="1">
        <v>1995</v>
      </c>
      <c r="S41" s="72">
        <f t="shared" si="5"/>
        <v>3.0480020276928838E-5</v>
      </c>
      <c r="T41" s="72">
        <f t="shared" si="6"/>
        <v>0</v>
      </c>
      <c r="U41" s="72">
        <f t="shared" si="7"/>
        <v>-3.0480020276932307E-5</v>
      </c>
      <c r="V41" s="5"/>
    </row>
    <row r="42" spans="1:22" x14ac:dyDescent="0.25">
      <c r="A42" s="1">
        <v>1996</v>
      </c>
      <c r="B42" s="14">
        <f>'Jäämän muodostuminen'!P43</f>
        <v>-3.3834017613057467E-2</v>
      </c>
      <c r="C42" s="69">
        <v>0.53</v>
      </c>
      <c r="D42" s="99"/>
      <c r="E42" s="1">
        <v>1996</v>
      </c>
      <c r="F42" s="14">
        <f>'Pot.tuot ja tuotantokuilu'!D44</f>
        <v>-1.8627430607898884E-2</v>
      </c>
      <c r="G42" s="14">
        <f t="shared" si="0"/>
        <v>-9.87253822218641E-3</v>
      </c>
      <c r="I42" s="14">
        <f t="shared" si="1"/>
        <v>-2.3961479390871059E-2</v>
      </c>
      <c r="J42" s="14"/>
      <c r="K42" s="5"/>
      <c r="L42" s="1">
        <v>1996</v>
      </c>
      <c r="M42" s="14">
        <f>'Pot.tuot ja tuotantokuilu'!J44</f>
        <v>-1.882784656598728E-2</v>
      </c>
      <c r="N42" s="14">
        <f t="shared" si="2"/>
        <v>-9.978758679973259E-3</v>
      </c>
      <c r="O42" s="93"/>
      <c r="P42" s="14">
        <f t="shared" si="3"/>
        <v>-2.3855258933084208E-2</v>
      </c>
      <c r="Q42" s="5"/>
      <c r="R42" s="1">
        <v>1996</v>
      </c>
      <c r="S42" s="72">
        <f t="shared" si="5"/>
        <v>1.0622045778684898E-4</v>
      </c>
      <c r="T42" s="72">
        <f t="shared" si="6"/>
        <v>0</v>
      </c>
      <c r="U42" s="72">
        <f t="shared" si="7"/>
        <v>-1.0622045778685071E-4</v>
      </c>
      <c r="V42" s="5"/>
    </row>
    <row r="43" spans="1:22" x14ac:dyDescent="0.25">
      <c r="A43" s="1">
        <v>1997</v>
      </c>
      <c r="B43" s="14">
        <f>'Jäämän muodostuminen'!P44</f>
        <v>-1.2823617060905197E-2</v>
      </c>
      <c r="C43" s="69">
        <v>0.53</v>
      </c>
      <c r="D43" s="99"/>
      <c r="E43" s="1">
        <v>1997</v>
      </c>
      <c r="F43" s="14">
        <f>'Pot.tuot ja tuotantokuilu'!D45</f>
        <v>7.6221161325483126E-3</v>
      </c>
      <c r="G43" s="14">
        <f t="shared" si="0"/>
        <v>4.039721550250606E-3</v>
      </c>
      <c r="I43" s="14">
        <f t="shared" si="1"/>
        <v>-1.6863338611155802E-2</v>
      </c>
      <c r="J43" s="14"/>
      <c r="K43" s="5"/>
      <c r="L43" s="1">
        <v>1997</v>
      </c>
      <c r="M43" s="14">
        <f>'Pot.tuot ja tuotantokuilu'!J45</f>
        <v>7.3972935587953582E-3</v>
      </c>
      <c r="N43" s="14">
        <f t="shared" si="2"/>
        <v>3.9205655861615403E-3</v>
      </c>
      <c r="O43" s="93"/>
      <c r="P43" s="14">
        <f t="shared" si="3"/>
        <v>-1.6744182647066737E-2</v>
      </c>
      <c r="Q43" s="5"/>
      <c r="R43" s="1">
        <v>1997</v>
      </c>
      <c r="S43" s="72">
        <f t="shared" si="5"/>
        <v>1.1915596408906565E-4</v>
      </c>
      <c r="T43" s="72">
        <f t="shared" si="6"/>
        <v>0</v>
      </c>
      <c r="U43" s="72">
        <f t="shared" si="7"/>
        <v>-1.1915596408906479E-4</v>
      </c>
      <c r="V43" s="5"/>
    </row>
    <row r="44" spans="1:22" x14ac:dyDescent="0.25">
      <c r="A44" s="1">
        <v>1998</v>
      </c>
      <c r="B44" s="14">
        <f>'Jäämän muodostuminen'!P45</f>
        <v>1.6625082525229141E-2</v>
      </c>
      <c r="C44" s="69">
        <v>0.53</v>
      </c>
      <c r="D44" s="99"/>
      <c r="E44" s="1">
        <v>1998</v>
      </c>
      <c r="F44" s="14">
        <f>'Pot.tuot ja tuotantokuilu'!D46</f>
        <v>1.8777788694853827E-2</v>
      </c>
      <c r="G44" s="14">
        <f t="shared" si="0"/>
        <v>9.952228008272529E-3</v>
      </c>
      <c r="I44" s="14">
        <f t="shared" si="1"/>
        <v>6.6728545169566118E-3</v>
      </c>
      <c r="J44" s="14"/>
      <c r="K44" s="5"/>
      <c r="L44" s="1">
        <v>1998</v>
      </c>
      <c r="M44" s="14">
        <f>'Pot.tuot ja tuotantokuilu'!J46</f>
        <v>1.8300397444599124E-2</v>
      </c>
      <c r="N44" s="14">
        <f t="shared" si="2"/>
        <v>9.6992106456375363E-3</v>
      </c>
      <c r="O44" s="93"/>
      <c r="P44" s="14">
        <f t="shared" si="3"/>
        <v>6.9258718795916045E-3</v>
      </c>
      <c r="Q44" s="5"/>
      <c r="R44" s="1">
        <v>1998</v>
      </c>
      <c r="S44" s="72">
        <f t="shared" si="5"/>
        <v>2.5301736263499269E-4</v>
      </c>
      <c r="T44" s="72">
        <f t="shared" si="6"/>
        <v>0</v>
      </c>
      <c r="U44" s="72">
        <f t="shared" si="7"/>
        <v>-2.5301736263499269E-4</v>
      </c>
      <c r="V44" s="5"/>
    </row>
    <row r="45" spans="1:22" x14ac:dyDescent="0.25">
      <c r="A45" s="1">
        <v>1999</v>
      </c>
      <c r="B45" s="14">
        <f>'Jäämän muodostuminen'!P46</f>
        <v>1.721699462888629E-2</v>
      </c>
      <c r="C45" s="69">
        <v>0.53</v>
      </c>
      <c r="D45" s="99"/>
      <c r="E45" s="1">
        <v>1999</v>
      </c>
      <c r="F45" s="14">
        <f>'Pot.tuot ja tuotantokuilu'!D47</f>
        <v>1.7373959740586659E-2</v>
      </c>
      <c r="G45" s="14">
        <f t="shared" si="0"/>
        <v>9.2081986625109306E-3</v>
      </c>
      <c r="I45" s="14">
        <f t="shared" si="1"/>
        <v>8.0087959663753591E-3</v>
      </c>
      <c r="J45" s="14"/>
      <c r="K45" s="5"/>
      <c r="L45" s="1">
        <v>1999</v>
      </c>
      <c r="M45" s="14">
        <f>'Pot.tuot ja tuotantokuilu'!J47</f>
        <v>1.6801688290605757E-2</v>
      </c>
      <c r="N45" s="14">
        <f t="shared" si="2"/>
        <v>8.904894794021052E-3</v>
      </c>
      <c r="O45" s="93"/>
      <c r="P45" s="14">
        <f t="shared" si="3"/>
        <v>8.3120998348652376E-3</v>
      </c>
      <c r="Q45" s="5"/>
      <c r="R45" s="1">
        <v>1999</v>
      </c>
      <c r="S45" s="72">
        <f t="shared" si="5"/>
        <v>3.0330386848987853E-4</v>
      </c>
      <c r="T45" s="72">
        <f t="shared" si="6"/>
        <v>0</v>
      </c>
      <c r="U45" s="72">
        <f t="shared" si="7"/>
        <v>-3.0330386848987853E-4</v>
      </c>
      <c r="V45" s="5"/>
    </row>
    <row r="46" spans="1:22" x14ac:dyDescent="0.25">
      <c r="A46" s="1">
        <v>2000</v>
      </c>
      <c r="B46" s="14">
        <f>'Jäämän muodostuminen'!P47</f>
        <v>7.019176216952229E-2</v>
      </c>
      <c r="C46" s="69">
        <v>0.53</v>
      </c>
      <c r="D46" s="99"/>
      <c r="E46" s="1">
        <v>2000</v>
      </c>
      <c r="F46" s="14">
        <f>'Pot.tuot ja tuotantokuilu'!D48</f>
        <v>2.9860543793527143E-2</v>
      </c>
      <c r="G46" s="14">
        <f t="shared" si="0"/>
        <v>1.5826088210569387E-2</v>
      </c>
      <c r="I46" s="14">
        <f t="shared" si="1"/>
        <v>5.4365673958952906E-2</v>
      </c>
      <c r="J46" s="14"/>
      <c r="K46" s="5"/>
      <c r="L46" s="1">
        <v>2000</v>
      </c>
      <c r="M46" s="14">
        <f>'Pot.tuot ja tuotantokuilu'!J48</f>
        <v>2.88857933315615E-2</v>
      </c>
      <c r="N46" s="14">
        <f t="shared" si="2"/>
        <v>1.5309470465727596E-2</v>
      </c>
      <c r="O46" s="93"/>
      <c r="P46" s="14">
        <f t="shared" si="3"/>
        <v>5.4882291703794696E-2</v>
      </c>
      <c r="Q46" s="5"/>
      <c r="R46" s="1">
        <v>2000</v>
      </c>
      <c r="S46" s="72">
        <f t="shared" si="5"/>
        <v>5.1661774484179114E-4</v>
      </c>
      <c r="T46" s="72">
        <f t="shared" si="6"/>
        <v>0</v>
      </c>
      <c r="U46" s="72">
        <f t="shared" si="7"/>
        <v>-5.1661774484178941E-4</v>
      </c>
      <c r="V46" s="5"/>
    </row>
    <row r="47" spans="1:22" x14ac:dyDescent="0.25">
      <c r="A47" s="1">
        <v>2001</v>
      </c>
      <c r="B47" s="14">
        <f>'Jäämän muodostuminen'!P48</f>
        <v>5.124633852162426E-2</v>
      </c>
      <c r="C47" s="69">
        <v>0.53</v>
      </c>
      <c r="D47" s="99"/>
      <c r="E47" s="1">
        <v>2001</v>
      </c>
      <c r="F47" s="14">
        <f>'Pot.tuot ja tuotantokuilu'!D49</f>
        <v>1.3722141602030294E-2</v>
      </c>
      <c r="G47" s="14">
        <f t="shared" si="0"/>
        <v>7.2727350490760564E-3</v>
      </c>
      <c r="I47" s="14">
        <f t="shared" si="1"/>
        <v>4.3973603472548202E-2</v>
      </c>
      <c r="J47" s="14"/>
      <c r="K47" s="5"/>
      <c r="L47" s="1">
        <v>2001</v>
      </c>
      <c r="M47" s="14">
        <f>'Pot.tuot ja tuotantokuilu'!J49</f>
        <v>1.274875115738934E-2</v>
      </c>
      <c r="N47" s="14">
        <f t="shared" si="2"/>
        <v>6.7568381134163503E-3</v>
      </c>
      <c r="O47" s="93"/>
      <c r="P47" s="14">
        <f t="shared" si="3"/>
        <v>4.4489500408207913E-2</v>
      </c>
      <c r="Q47" s="5"/>
      <c r="R47" s="1">
        <v>2001</v>
      </c>
      <c r="S47" s="72">
        <f t="shared" si="5"/>
        <v>5.1589693565970603E-4</v>
      </c>
      <c r="T47" s="72">
        <f t="shared" si="6"/>
        <v>0</v>
      </c>
      <c r="U47" s="72">
        <f t="shared" si="7"/>
        <v>-5.1589693565971123E-4</v>
      </c>
      <c r="V47" s="5"/>
    </row>
    <row r="48" spans="1:22" x14ac:dyDescent="0.25">
      <c r="A48" s="1">
        <v>2002</v>
      </c>
      <c r="B48" s="14">
        <f>'Jäämän muodostuminen'!P49</f>
        <v>4.1713657185024296E-2</v>
      </c>
      <c r="C48" s="69">
        <v>0.53</v>
      </c>
      <c r="D48" s="99"/>
      <c r="E48" s="1">
        <v>2002</v>
      </c>
      <c r="F48" s="14">
        <f>'Pot.tuot ja tuotantokuilu'!D50</f>
        <v>-1.1037188152307677E-3</v>
      </c>
      <c r="G48" s="14">
        <f t="shared" si="0"/>
        <v>-5.8497097207230696E-4</v>
      </c>
      <c r="H48" s="14">
        <v>0</v>
      </c>
      <c r="I48" s="14">
        <f t="shared" si="1"/>
        <v>4.2298628157096604E-2</v>
      </c>
      <c r="K48" s="5"/>
      <c r="L48" s="1">
        <v>2002</v>
      </c>
      <c r="M48" s="14">
        <f>'Pot.tuot ja tuotantokuilu'!J50</f>
        <v>-2.1880278895726499E-3</v>
      </c>
      <c r="N48" s="14">
        <f t="shared" si="2"/>
        <v>-1.1596547814735044E-3</v>
      </c>
      <c r="O48" s="98"/>
      <c r="P48" s="14">
        <f t="shared" si="3"/>
        <v>4.2873311966497803E-2</v>
      </c>
      <c r="Q48" s="5"/>
      <c r="R48" s="1">
        <v>2002</v>
      </c>
      <c r="S48" s="72">
        <f t="shared" si="5"/>
        <v>5.7468380940119742E-4</v>
      </c>
      <c r="T48" s="72">
        <f t="shared" si="6"/>
        <v>0</v>
      </c>
      <c r="U48" s="72">
        <f t="shared" si="7"/>
        <v>-5.7468380940119829E-4</v>
      </c>
      <c r="V48" s="5"/>
    </row>
    <row r="49" spans="1:22" x14ac:dyDescent="0.25">
      <c r="A49" s="1">
        <v>2003</v>
      </c>
      <c r="B49" s="14">
        <f>'Jäämän muodostuminen'!P50</f>
        <v>2.6496073001628519E-2</v>
      </c>
      <c r="C49" s="69">
        <v>0.53</v>
      </c>
      <c r="D49" s="99"/>
      <c r="E49" s="1">
        <v>2003</v>
      </c>
      <c r="F49" s="14">
        <f>'Pot.tuot ja tuotantokuilu'!D51</f>
        <v>-1.1904500471794375E-2</v>
      </c>
      <c r="G49" s="14">
        <f t="shared" si="0"/>
        <v>-6.3093852500510188E-3</v>
      </c>
      <c r="H49" s="14">
        <v>0</v>
      </c>
      <c r="I49" s="14">
        <f t="shared" si="1"/>
        <v>3.2805458251679534E-2</v>
      </c>
      <c r="J49" s="14">
        <v>3.3000000000000002E-2</v>
      </c>
      <c r="K49" s="5"/>
      <c r="L49" s="1">
        <v>2003</v>
      </c>
      <c r="M49" s="14">
        <f>'Pot.tuot ja tuotantokuilu'!J51</f>
        <v>-1.28879765591165E-2</v>
      </c>
      <c r="N49" s="14">
        <f t="shared" si="2"/>
        <v>-6.8306275763317451E-3</v>
      </c>
      <c r="O49" s="98"/>
      <c r="P49" s="14">
        <f t="shared" si="3"/>
        <v>3.3326700577960264E-2</v>
      </c>
      <c r="Q49" s="5"/>
      <c r="R49" s="1">
        <v>2003</v>
      </c>
      <c r="S49" s="72">
        <f t="shared" si="5"/>
        <v>5.2124232628072628E-4</v>
      </c>
      <c r="T49" s="72">
        <f t="shared" si="6"/>
        <v>0</v>
      </c>
      <c r="U49" s="72">
        <f t="shared" si="7"/>
        <v>-5.2124232628072975E-4</v>
      </c>
      <c r="V49" s="5"/>
    </row>
    <row r="50" spans="1:22" x14ac:dyDescent="0.25">
      <c r="A50" s="1">
        <v>2004</v>
      </c>
      <c r="B50" s="14">
        <f>'Jäämän muodostuminen'!P51</f>
        <v>2.4667358438522059E-2</v>
      </c>
      <c r="C50" s="69">
        <v>0.53</v>
      </c>
      <c r="D50" s="99"/>
      <c r="E50" s="1">
        <v>2004</v>
      </c>
      <c r="F50" s="14">
        <f>'Pot.tuot ja tuotantokuilu'!D52</f>
        <v>-5.8412875376095746E-4</v>
      </c>
      <c r="G50" s="14">
        <f t="shared" si="0"/>
        <v>-3.0958823949330747E-4</v>
      </c>
      <c r="H50" s="14">
        <v>0</v>
      </c>
      <c r="I50" s="14">
        <f t="shared" si="1"/>
        <v>2.4976946678015366E-2</v>
      </c>
      <c r="J50" s="14">
        <v>2.5000000000000001E-2</v>
      </c>
      <c r="K50" s="5"/>
      <c r="L50" s="1">
        <v>2004</v>
      </c>
      <c r="M50" s="14">
        <f>'Pot.tuot ja tuotantokuilu'!J52</f>
        <v>-1.3326907686240547E-3</v>
      </c>
      <c r="N50" s="14">
        <f t="shared" si="2"/>
        <v>-7.0632610737074897E-4</v>
      </c>
      <c r="O50" s="98"/>
      <c r="P50" s="14">
        <f t="shared" si="3"/>
        <v>2.5373684545892807E-2</v>
      </c>
      <c r="Q50" s="5"/>
      <c r="R50" s="1">
        <v>2004</v>
      </c>
      <c r="S50" s="72">
        <f t="shared" si="5"/>
        <v>3.967378678774415E-4</v>
      </c>
      <c r="T50" s="72">
        <f t="shared" si="6"/>
        <v>0</v>
      </c>
      <c r="U50" s="72">
        <f t="shared" si="7"/>
        <v>-3.9673786787744122E-4</v>
      </c>
      <c r="V50" s="5"/>
    </row>
    <row r="51" spans="1:22" x14ac:dyDescent="0.25">
      <c r="A51" s="1">
        <v>2005</v>
      </c>
      <c r="B51" s="14">
        <f>'Jäämän muodostuminen'!P52</f>
        <v>2.8800284572728024E-2</v>
      </c>
      <c r="C51" s="69">
        <v>0.53</v>
      </c>
      <c r="D51" s="99"/>
      <c r="E51" s="1">
        <v>2005</v>
      </c>
      <c r="F51" s="14">
        <f>'Pot.tuot ja tuotantokuilu'!D53</f>
        <v>1.6144989882460933E-3</v>
      </c>
      <c r="G51" s="14">
        <f t="shared" si="0"/>
        <v>8.5568446377042951E-4</v>
      </c>
      <c r="H51" s="14">
        <v>0</v>
      </c>
      <c r="I51" s="14">
        <f t="shared" si="1"/>
        <v>2.7944600108957593E-2</v>
      </c>
      <c r="J51" s="14">
        <v>2.7999999999999997E-2</v>
      </c>
      <c r="K51" s="5"/>
      <c r="L51" s="1">
        <v>2005</v>
      </c>
      <c r="M51" s="14">
        <f>'Pot.tuot ja tuotantokuilu'!J53</f>
        <v>9.6077399242774128E-4</v>
      </c>
      <c r="N51" s="14">
        <f t="shared" si="2"/>
        <v>5.0921021598670287E-4</v>
      </c>
      <c r="O51" s="98"/>
      <c r="P51" s="14">
        <f t="shared" si="3"/>
        <v>2.829107435674132E-2</v>
      </c>
      <c r="Q51" s="5"/>
      <c r="R51" s="1">
        <v>2005</v>
      </c>
      <c r="S51" s="72">
        <f t="shared" si="5"/>
        <v>3.4647424778372663E-4</v>
      </c>
      <c r="T51" s="72">
        <f t="shared" si="6"/>
        <v>0</v>
      </c>
      <c r="U51" s="72">
        <f t="shared" si="7"/>
        <v>-3.4647424778372696E-4</v>
      </c>
      <c r="V51" s="5"/>
    </row>
    <row r="52" spans="1:22" x14ac:dyDescent="0.25">
      <c r="A52" s="1">
        <v>2006</v>
      </c>
      <c r="B52" s="14">
        <f>'Jäämän muodostuminen'!P53</f>
        <v>4.189062829909812E-2</v>
      </c>
      <c r="C52" s="69">
        <v>0.53</v>
      </c>
      <c r="D52" s="99"/>
      <c r="E52" s="1">
        <v>2006</v>
      </c>
      <c r="F52" s="14">
        <f>'Pot.tuot ja tuotantokuilu'!D54</f>
        <v>2.0792478929012634E-2</v>
      </c>
      <c r="G52" s="14">
        <f t="shared" si="0"/>
        <v>1.1020013832376696E-2</v>
      </c>
      <c r="H52" s="14">
        <v>0</v>
      </c>
      <c r="I52" s="14">
        <f t="shared" si="1"/>
        <v>3.0870614466721423E-2</v>
      </c>
      <c r="J52" s="14">
        <v>3.1E-2</v>
      </c>
      <c r="K52" s="5"/>
      <c r="L52" s="1">
        <v>2006</v>
      </c>
      <c r="M52" s="14">
        <f>'Pot.tuot ja tuotantokuilu'!J54</f>
        <v>2.0374409583612488E-2</v>
      </c>
      <c r="N52" s="14">
        <f t="shared" si="2"/>
        <v>1.0798437079314618E-2</v>
      </c>
      <c r="O52" s="98"/>
      <c r="P52" s="14">
        <f t="shared" si="3"/>
        <v>3.1092191219783502E-2</v>
      </c>
      <c r="Q52" s="5"/>
      <c r="R52" s="1">
        <v>2006</v>
      </c>
      <c r="S52" s="72">
        <f t="shared" si="5"/>
        <v>2.2157675306207734E-4</v>
      </c>
      <c r="T52" s="72">
        <f t="shared" si="6"/>
        <v>0</v>
      </c>
      <c r="U52" s="72">
        <f t="shared" si="7"/>
        <v>-2.2157675306207908E-4</v>
      </c>
      <c r="V52" s="5"/>
    </row>
    <row r="53" spans="1:22" x14ac:dyDescent="0.25">
      <c r="A53" s="1">
        <v>2007</v>
      </c>
      <c r="B53" s="14">
        <f>'Jäämän muodostuminen'!P54</f>
        <v>5.3383751320691765E-2</v>
      </c>
      <c r="C53" s="69">
        <v>0.53</v>
      </c>
      <c r="D53" s="99"/>
      <c r="E53" s="1">
        <v>2007</v>
      </c>
      <c r="F53" s="14">
        <f>'Pot.tuot ja tuotantokuilu'!D55</f>
        <v>5.0738188095654571E-2</v>
      </c>
      <c r="G53" s="14">
        <f t="shared" si="0"/>
        <v>2.6891239690696924E-2</v>
      </c>
      <c r="H53" s="14">
        <v>0</v>
      </c>
      <c r="I53" s="14">
        <f t="shared" si="1"/>
        <v>2.6492511629994841E-2</v>
      </c>
      <c r="J53" s="14">
        <v>2.6000000000000002E-2</v>
      </c>
      <c r="K53" s="5"/>
      <c r="L53" s="1">
        <v>2007</v>
      </c>
      <c r="M53" s="14">
        <f>'Pot.tuot ja tuotantokuilu'!J55</f>
        <v>5.0659557633046824E-2</v>
      </c>
      <c r="N53" s="14">
        <f t="shared" si="2"/>
        <v>2.684956554551482E-2</v>
      </c>
      <c r="O53" s="98"/>
      <c r="P53" s="14">
        <f t="shared" si="3"/>
        <v>2.6534185775176945E-2</v>
      </c>
      <c r="Q53" s="5"/>
      <c r="R53" s="1">
        <v>2007</v>
      </c>
      <c r="S53" s="72">
        <f t="shared" si="5"/>
        <v>4.1674145182104411E-5</v>
      </c>
      <c r="T53" s="72">
        <f t="shared" si="6"/>
        <v>0</v>
      </c>
      <c r="U53" s="72">
        <f t="shared" si="7"/>
        <v>-4.1674145182104411E-5</v>
      </c>
      <c r="V53" s="5"/>
    </row>
    <row r="54" spans="1:22" x14ac:dyDescent="0.25">
      <c r="A54" s="1">
        <v>2008</v>
      </c>
      <c r="B54" s="14">
        <f>'Jäämän muodostuminen'!P55</f>
        <v>4.3948941670706093E-2</v>
      </c>
      <c r="C54" s="69">
        <v>0.53</v>
      </c>
      <c r="D54" s="99"/>
      <c r="E54" s="1">
        <v>2008</v>
      </c>
      <c r="F54" s="14">
        <f>'Pot.tuot ja tuotantokuilu'!D56</f>
        <v>3.6143993556468544E-2</v>
      </c>
      <c r="G54" s="14">
        <f t="shared" si="0"/>
        <v>1.9156316584928328E-2</v>
      </c>
      <c r="H54" s="14">
        <v>-8.5307396948337605E-4</v>
      </c>
      <c r="I54" s="14">
        <f t="shared" si="1"/>
        <v>2.564569905526114E-2</v>
      </c>
      <c r="J54" s="14">
        <v>2.5000000000000001E-2</v>
      </c>
      <c r="K54" s="5"/>
      <c r="L54" s="1">
        <v>2008</v>
      </c>
      <c r="M54" s="14">
        <f>'Pot.tuot ja tuotantokuilu'!J56</f>
        <v>3.6310024440029384E-2</v>
      </c>
      <c r="N54" s="14">
        <f t="shared" si="2"/>
        <v>1.9244312953215575E-2</v>
      </c>
      <c r="O54" s="98">
        <v>0</v>
      </c>
      <c r="P54" s="14">
        <f t="shared" si="3"/>
        <v>2.4704628717490518E-2</v>
      </c>
      <c r="Q54" s="5"/>
      <c r="R54" s="1">
        <v>2008</v>
      </c>
      <c r="S54" s="72">
        <f t="shared" si="5"/>
        <v>-8.7996368287247828E-5</v>
      </c>
      <c r="T54" s="72">
        <f t="shared" si="6"/>
        <v>-8.5307396948337605E-4</v>
      </c>
      <c r="U54" s="72">
        <f t="shared" si="7"/>
        <v>9.4107033777062268E-4</v>
      </c>
      <c r="V54" s="5"/>
    </row>
    <row r="55" spans="1:22" x14ac:dyDescent="0.25">
      <c r="A55" s="1">
        <v>2009</v>
      </c>
      <c r="B55" s="14">
        <f>'Jäämän muodostuminen'!P56</f>
        <v>-2.466370315347207E-2</v>
      </c>
      <c r="C55" s="69">
        <v>0.53</v>
      </c>
      <c r="D55" s="99"/>
      <c r="E55" s="1">
        <v>2009</v>
      </c>
      <c r="F55" s="14">
        <f>'Pot.tuot ja tuotantokuilu'!D57</f>
        <v>-5.7332177438750846E-2</v>
      </c>
      <c r="G55" s="14">
        <f t="shared" si="0"/>
        <v>-3.0386054042537951E-2</v>
      </c>
      <c r="H55" s="14">
        <v>-8.22166055440903E-4</v>
      </c>
      <c r="I55" s="14">
        <f t="shared" si="1"/>
        <v>6.5445169445067838E-3</v>
      </c>
      <c r="J55" s="14">
        <v>6.0000000000000001E-3</v>
      </c>
      <c r="K55" s="5"/>
      <c r="L55" s="1">
        <v>2009</v>
      </c>
      <c r="M55" s="14">
        <f>'Pot.tuot ja tuotantokuilu'!J57</f>
        <v>-5.6467423806571146E-2</v>
      </c>
      <c r="N55" s="14">
        <f t="shared" si="2"/>
        <v>-2.9927734617482708E-2</v>
      </c>
      <c r="O55" s="98">
        <v>0</v>
      </c>
      <c r="P55" s="14">
        <f t="shared" si="3"/>
        <v>5.2640314640106378E-3</v>
      </c>
      <c r="Q55" s="5"/>
      <c r="R55" s="1">
        <v>2009</v>
      </c>
      <c r="S55" s="72">
        <f t="shared" si="5"/>
        <v>-4.5831942505524317E-4</v>
      </c>
      <c r="T55" s="72">
        <f t="shared" si="6"/>
        <v>-8.22166055440903E-4</v>
      </c>
      <c r="U55" s="72">
        <f t="shared" si="7"/>
        <v>1.280485480496146E-3</v>
      </c>
      <c r="V55" s="5"/>
    </row>
    <row r="56" spans="1:22" x14ac:dyDescent="0.25">
      <c r="A56" s="1">
        <v>2010</v>
      </c>
      <c r="B56" s="14">
        <f>'Jäämän muodostuminen'!P57</f>
        <v>-2.4916664802344571E-2</v>
      </c>
      <c r="C56" s="69">
        <v>0.53</v>
      </c>
      <c r="D56" s="99"/>
      <c r="E56" s="1">
        <v>2010</v>
      </c>
      <c r="F56" s="14">
        <f>'Pot.tuot ja tuotantokuilu'!D58</f>
        <v>-3.1635198590603347E-2</v>
      </c>
      <c r="G56" s="14">
        <f t="shared" si="0"/>
        <v>-1.6766655253019774E-2</v>
      </c>
      <c r="H56" s="14">
        <v>-7.7626630663871795E-4</v>
      </c>
      <c r="I56" s="14">
        <f t="shared" si="1"/>
        <v>-7.373743242686079E-3</v>
      </c>
      <c r="J56" s="14">
        <v>-6.9999999999999993E-3</v>
      </c>
      <c r="K56" s="5"/>
      <c r="L56" s="1">
        <v>2010</v>
      </c>
      <c r="M56" s="14">
        <f>'Pot.tuot ja tuotantokuilu'!J58</f>
        <v>-3.0609811392129243E-2</v>
      </c>
      <c r="N56" s="14">
        <f t="shared" si="2"/>
        <v>-1.6223200037828501E-2</v>
      </c>
      <c r="O56" s="98">
        <v>-2E-3</v>
      </c>
      <c r="P56" s="14">
        <f t="shared" si="3"/>
        <v>-6.6934647645160699E-3</v>
      </c>
      <c r="Q56" s="5"/>
      <c r="R56" s="1">
        <v>2010</v>
      </c>
      <c r="S56" s="72">
        <f t="shared" si="5"/>
        <v>-5.4345521519127277E-4</v>
      </c>
      <c r="T56" s="72">
        <f t="shared" si="6"/>
        <v>1.2237336933612821E-3</v>
      </c>
      <c r="U56" s="72">
        <f t="shared" si="7"/>
        <v>-6.802784781700091E-4</v>
      </c>
      <c r="V56" s="5"/>
    </row>
    <row r="57" spans="1:22" x14ac:dyDescent="0.25">
      <c r="A57" s="1">
        <v>2011</v>
      </c>
      <c r="B57" s="14">
        <f>'Jäämän muodostuminen'!P58</f>
        <v>-8.1218434843183512E-3</v>
      </c>
      <c r="C57" s="69">
        <v>0.53</v>
      </c>
      <c r="D57" s="99"/>
      <c r="E57" s="1">
        <v>2011</v>
      </c>
      <c r="F57" s="14">
        <f>'Pot.tuot ja tuotantokuilu'!D59</f>
        <v>-1.2386217434688826E-2</v>
      </c>
      <c r="G57" s="14">
        <f t="shared" si="0"/>
        <v>-6.5646952403850779E-3</v>
      </c>
      <c r="H57" s="14">
        <v>0</v>
      </c>
      <c r="I57" s="14">
        <f t="shared" si="1"/>
        <v>-1.5571482439332733E-3</v>
      </c>
      <c r="J57" s="14">
        <v>-1E-3</v>
      </c>
      <c r="K57" s="5"/>
      <c r="L57" s="1">
        <v>2011</v>
      </c>
      <c r="M57" s="14">
        <f>'Pot.tuot ja tuotantokuilu'!J59</f>
        <v>-1.1168554393316979E-2</v>
      </c>
      <c r="N57" s="14">
        <f t="shared" si="2"/>
        <v>-5.919333828457999E-3</v>
      </c>
      <c r="O57" s="98">
        <v>0</v>
      </c>
      <c r="P57" s="14">
        <f t="shared" si="3"/>
        <v>-2.2025096558603522E-3</v>
      </c>
      <c r="Q57" s="5"/>
      <c r="R57" s="1">
        <v>2011</v>
      </c>
      <c r="S57" s="72">
        <f t="shared" si="5"/>
        <v>-6.4536141192707893E-4</v>
      </c>
      <c r="T57" s="72">
        <f t="shared" si="6"/>
        <v>0</v>
      </c>
      <c r="U57" s="72">
        <f t="shared" si="7"/>
        <v>6.4536141192707893E-4</v>
      </c>
      <c r="V57" s="5"/>
    </row>
    <row r="58" spans="1:22" x14ac:dyDescent="0.25">
      <c r="A58" s="1">
        <v>2012</v>
      </c>
      <c r="B58" s="14">
        <f>'Jäämän muodostuminen'!P59</f>
        <v>-1.8830764800559473E-2</v>
      </c>
      <c r="C58" s="69">
        <v>0.53</v>
      </c>
      <c r="D58" s="99"/>
      <c r="E58" s="1">
        <v>2012</v>
      </c>
      <c r="F58" s="14">
        <f>'Pot.tuot ja tuotantokuilu'!D60</f>
        <v>-2.050944157011118E-2</v>
      </c>
      <c r="G58" s="14">
        <f t="shared" si="0"/>
        <v>-1.0870004032158926E-2</v>
      </c>
      <c r="H58" s="14"/>
      <c r="I58" s="14">
        <f t="shared" si="1"/>
        <v>-7.9607607684005471E-3</v>
      </c>
      <c r="J58" s="14">
        <v>-6.9999999999999993E-3</v>
      </c>
      <c r="K58" s="5"/>
      <c r="L58" s="1">
        <v>2012</v>
      </c>
      <c r="M58" s="14">
        <f>'Pot.tuot ja tuotantokuilu'!J60</f>
        <v>-2.1201818379922317E-2</v>
      </c>
      <c r="N58" s="14">
        <f t="shared" si="2"/>
        <v>-1.1236963741358828E-2</v>
      </c>
      <c r="O58" s="98">
        <v>0</v>
      </c>
      <c r="P58" s="14">
        <f t="shared" si="3"/>
        <v>-7.5938010592006451E-3</v>
      </c>
      <c r="Q58" s="5"/>
      <c r="R58" s="1">
        <v>2012</v>
      </c>
      <c r="S58" s="72">
        <f t="shared" si="5"/>
        <v>3.6695970919990197E-4</v>
      </c>
      <c r="T58" s="72">
        <f t="shared" si="6"/>
        <v>0</v>
      </c>
      <c r="U58" s="72">
        <f t="shared" si="7"/>
        <v>-3.6695970919990197E-4</v>
      </c>
      <c r="V58" s="5"/>
    </row>
    <row r="59" spans="1:22" x14ac:dyDescent="0.25">
      <c r="A59" s="1">
        <v>2013</v>
      </c>
      <c r="B59" s="14">
        <f>'Jäämän muodostuminen'!P60</f>
        <v>-1.9E-2</v>
      </c>
      <c r="C59" s="69">
        <v>0.53</v>
      </c>
      <c r="D59" s="99"/>
      <c r="E59" s="1">
        <v>2013</v>
      </c>
      <c r="F59" s="14">
        <f>'Pot.tuot ja tuotantokuilu'!D61</f>
        <v>-2.2605808581289633E-2</v>
      </c>
      <c r="G59" s="14">
        <f t="shared" si="0"/>
        <v>-1.1981078548083507E-2</v>
      </c>
      <c r="H59" s="14"/>
      <c r="I59" s="14">
        <f t="shared" si="1"/>
        <v>-7.018921451916493E-3</v>
      </c>
      <c r="J59" s="14">
        <v>-6.0000000000000001E-3</v>
      </c>
      <c r="K59" s="5"/>
      <c r="L59" s="1">
        <v>2013</v>
      </c>
      <c r="M59" s="14">
        <f>'Pot.tuot ja tuotantokuilu'!J61</f>
        <v>-2.3689127766620993E-2</v>
      </c>
      <c r="N59" s="14">
        <f t="shared" si="2"/>
        <v>-1.2555237716309127E-2</v>
      </c>
      <c r="O59" s="14">
        <v>0</v>
      </c>
      <c r="P59" s="14">
        <f t="shared" si="3"/>
        <v>-6.4447622836908726E-3</v>
      </c>
      <c r="Q59" s="5"/>
      <c r="R59" s="1">
        <v>2013</v>
      </c>
      <c r="S59" s="72">
        <f t="shared" si="5"/>
        <v>5.7415916822562037E-4</v>
      </c>
      <c r="T59" s="72">
        <f t="shared" si="6"/>
        <v>0</v>
      </c>
      <c r="U59" s="72">
        <f t="shared" si="7"/>
        <v>-5.7415916822562037E-4</v>
      </c>
      <c r="V59" s="5"/>
    </row>
    <row r="60" spans="1:22" x14ac:dyDescent="0.25">
      <c r="A60" s="1">
        <v>2014</v>
      </c>
      <c r="B60" s="14">
        <f>'Jäämän muodostuminen'!P61</f>
        <v>-1.3000000000000001E-2</v>
      </c>
      <c r="C60" s="69">
        <v>0.53</v>
      </c>
      <c r="D60" s="99"/>
      <c r="E60" s="1">
        <v>2014</v>
      </c>
      <c r="F60" s="14">
        <f>'Pot.tuot ja tuotantokuilu'!D62</f>
        <v>-1.9013569562154178E-2</v>
      </c>
      <c r="G60" s="14">
        <f t="shared" si="0"/>
        <v>-1.0077191867941714E-2</v>
      </c>
      <c r="H60" s="14"/>
      <c r="I60" s="14">
        <f t="shared" si="1"/>
        <v>-2.9228081320582869E-3</v>
      </c>
      <c r="J60" s="14">
        <v>-5.0000000000000001E-3</v>
      </c>
      <c r="K60" s="5"/>
      <c r="L60" s="1">
        <v>2014</v>
      </c>
      <c r="M60" s="14">
        <f>'Pot.tuot ja tuotantokuilu'!J62</f>
        <v>-1.7473725994395412E-2</v>
      </c>
      <c r="N60" s="14">
        <f t="shared" si="2"/>
        <v>-9.2610747770295685E-3</v>
      </c>
      <c r="O60" s="14">
        <v>0</v>
      </c>
      <c r="P60" s="14">
        <f t="shared" si="3"/>
        <v>-3.7389252229704326E-3</v>
      </c>
      <c r="Q60" s="5"/>
      <c r="R60" s="1">
        <v>2014</v>
      </c>
      <c r="S60" s="72">
        <f t="shared" si="5"/>
        <v>-8.1611709091214575E-4</v>
      </c>
      <c r="T60" s="72">
        <f t="shared" si="6"/>
        <v>0</v>
      </c>
      <c r="U60" s="72">
        <f t="shared" si="7"/>
        <v>8.1611709091214575E-4</v>
      </c>
      <c r="V60" s="5"/>
    </row>
    <row r="61" spans="1:22" x14ac:dyDescent="0.25">
      <c r="A61" s="1">
        <v>2015</v>
      </c>
      <c r="B61" s="14">
        <f>'Jäämän muodostuminen'!P62</f>
        <v>-9.0000000000000011E-3</v>
      </c>
      <c r="C61" s="69">
        <v>0.53</v>
      </c>
      <c r="D61" s="99"/>
      <c r="E61" s="1">
        <v>2015</v>
      </c>
      <c r="F61" s="14">
        <f>'Pot.tuot ja tuotantokuilu'!D63</f>
        <v>-1.2777160662165736E-2</v>
      </c>
      <c r="G61" s="14">
        <f t="shared" si="0"/>
        <v>-6.771895150947841E-3</v>
      </c>
      <c r="H61" s="14"/>
      <c r="I61" s="14">
        <f t="shared" si="1"/>
        <v>-2.22810484905216E-3</v>
      </c>
      <c r="J61" s="14"/>
      <c r="K61" s="5"/>
      <c r="L61" s="1">
        <v>2015</v>
      </c>
      <c r="M61" s="14">
        <f>'Pot.tuot ja tuotantokuilu'!J63</f>
        <v>-8.9318732877864994E-3</v>
      </c>
      <c r="N61" s="14">
        <f t="shared" si="2"/>
        <v>-4.7338928425268451E-3</v>
      </c>
      <c r="O61" s="14">
        <v>0</v>
      </c>
      <c r="P61" s="14">
        <f t="shared" si="3"/>
        <v>-4.2661071574731559E-3</v>
      </c>
      <c r="Q61" s="5"/>
      <c r="R61" s="1">
        <v>2015</v>
      </c>
      <c r="S61" s="72">
        <f t="shared" si="5"/>
        <v>-2.0380023084209959E-3</v>
      </c>
      <c r="T61" s="72">
        <f t="shared" si="6"/>
        <v>0</v>
      </c>
      <c r="U61" s="72">
        <f t="shared" si="7"/>
        <v>2.0380023084209959E-3</v>
      </c>
      <c r="V61" s="5"/>
    </row>
    <row r="62" spans="1:22" x14ac:dyDescent="0.25">
      <c r="A62" s="1">
        <v>2016</v>
      </c>
      <c r="B62" s="14">
        <f>'Jäämän muodostuminen'!P63</f>
        <v>-6.9999999999999993E-3</v>
      </c>
      <c r="C62" s="69">
        <v>0.53</v>
      </c>
      <c r="D62" s="99"/>
      <c r="E62" s="1">
        <v>2016</v>
      </c>
      <c r="F62" s="14">
        <f>'Pot.tuot ja tuotantokuilu'!D64</f>
        <v>-6.3721328312942114E-3</v>
      </c>
      <c r="G62" s="14">
        <f t="shared" si="0"/>
        <v>-3.3772304005859322E-3</v>
      </c>
      <c r="H62" s="14"/>
      <c r="I62" s="14">
        <f t="shared" si="1"/>
        <v>-3.6227695994140671E-3</v>
      </c>
      <c r="J62" s="14"/>
      <c r="K62" s="5"/>
      <c r="L62" s="1">
        <v>2016</v>
      </c>
      <c r="M62" s="14">
        <f>'Pot.tuot ja tuotantokuilu'!J64</f>
        <v>-3.6837011751138142E-3</v>
      </c>
      <c r="N62" s="14">
        <f t="shared" si="2"/>
        <v>-1.9523616228103217E-3</v>
      </c>
      <c r="O62" s="14">
        <v>0</v>
      </c>
      <c r="P62" s="14">
        <f t="shared" si="3"/>
        <v>-5.0476383771896772E-3</v>
      </c>
      <c r="Q62" s="5"/>
      <c r="R62" s="1">
        <v>2016</v>
      </c>
      <c r="S62" s="72">
        <f t="shared" si="5"/>
        <v>-1.4248687777756106E-3</v>
      </c>
      <c r="T62" s="72">
        <f t="shared" si="6"/>
        <v>0</v>
      </c>
      <c r="U62" s="72">
        <f t="shared" si="7"/>
        <v>1.4248687777756101E-3</v>
      </c>
      <c r="V62" s="5"/>
    </row>
    <row r="63" spans="1:22" ht="15.75" thickBot="1" x14ac:dyDescent="0.3">
      <c r="A63" s="36">
        <v>2017</v>
      </c>
      <c r="B63" s="40">
        <f>'Jäämän muodostuminen'!P64</f>
        <v>-5.0000000000000001E-3</v>
      </c>
      <c r="C63" s="39">
        <v>0.53</v>
      </c>
      <c r="D63" s="100"/>
      <c r="E63" s="36">
        <v>2017</v>
      </c>
      <c r="F63" s="40">
        <f>'Pot.tuot ja tuotantokuilu'!D65</f>
        <v>6.9173380784219921E-5</v>
      </c>
      <c r="G63" s="40">
        <f t="shared" si="0"/>
        <v>3.6661891815636557E-5</v>
      </c>
      <c r="H63" s="40"/>
      <c r="I63" s="40">
        <f t="shared" si="1"/>
        <v>-5.0366618918156365E-3</v>
      </c>
      <c r="J63" s="40"/>
      <c r="K63" s="38"/>
      <c r="L63" s="36">
        <v>2017</v>
      </c>
      <c r="M63" s="40">
        <f>'Pot.tuot ja tuotantokuilu'!J65</f>
        <v>-7.148711171625872E-4</v>
      </c>
      <c r="N63" s="40">
        <f t="shared" si="2"/>
        <v>-3.7888169209617125E-4</v>
      </c>
      <c r="O63" s="40">
        <v>0</v>
      </c>
      <c r="P63" s="40">
        <f t="shared" si="3"/>
        <v>-4.6211183079038287E-3</v>
      </c>
      <c r="Q63" s="38"/>
      <c r="R63" s="36">
        <v>2017</v>
      </c>
      <c r="S63" s="101">
        <f t="shared" si="5"/>
        <v>4.1554358391180778E-4</v>
      </c>
      <c r="T63" s="101">
        <f t="shared" si="6"/>
        <v>0</v>
      </c>
      <c r="U63" s="101">
        <f t="shared" si="7"/>
        <v>-4.1554358391180778E-4</v>
      </c>
      <c r="V63" s="38"/>
    </row>
    <row r="64" spans="1:22" ht="15.75" thickTop="1" x14ac:dyDescent="0.25"/>
    <row r="65" spans="1:25" x14ac:dyDescent="0.25">
      <c r="A65" t="s">
        <v>110</v>
      </c>
      <c r="G65" s="69" t="s">
        <v>167</v>
      </c>
      <c r="I65" s="69" t="s">
        <v>168</v>
      </c>
      <c r="N65" s="69" t="s">
        <v>169</v>
      </c>
      <c r="P65" s="69" t="s">
        <v>170</v>
      </c>
    </row>
    <row r="67" spans="1:25" x14ac:dyDescent="0.25">
      <c r="A67" t="s">
        <v>79</v>
      </c>
    </row>
    <row r="68" spans="1:25" x14ac:dyDescent="0.25">
      <c r="B68" s="1" t="s">
        <v>159</v>
      </c>
    </row>
    <row r="69" spans="1:25" x14ac:dyDescent="0.25">
      <c r="B69" s="1" t="s">
        <v>165</v>
      </c>
    </row>
    <row r="70" spans="1:25" x14ac:dyDescent="0.25">
      <c r="B70" s="1" t="s">
        <v>160</v>
      </c>
    </row>
    <row r="80" spans="1:25" x14ac:dyDescent="0.25">
      <c r="Y80" s="3"/>
    </row>
  </sheetData>
  <mergeCells count="4">
    <mergeCell ref="F1:I1"/>
    <mergeCell ref="M1:P1"/>
    <mergeCell ref="A1:C1"/>
    <mergeCell ref="R1:U1"/>
  </mergeCells>
  <pageMargins left="0.25" right="0.25" top="0.75" bottom="0.75" header="0.3" footer="0.3"/>
  <pageSetup paperSize="8" scale="6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NAWRUn laskenta</vt:lpstr>
      <vt:lpstr>Työvoimapanos</vt:lpstr>
      <vt:lpstr>Pääoma</vt:lpstr>
      <vt:lpstr>Kokonaistuottavuus</vt:lpstr>
      <vt:lpstr>Pot.tuot ja tuotantokuilu</vt:lpstr>
      <vt:lpstr>Jäämän muodostuminen</vt:lpstr>
      <vt:lpstr>Rakenteellinen jäämä</vt:lpstr>
    </vt:vector>
  </TitlesOfParts>
  <Company>Eduskunta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Kortela Tomi</dc:creator>
  <cp:lastModifiedBy>Lonka Marica</cp:lastModifiedBy>
  <cp:lastPrinted>2014-02-17T14:03:48Z</cp:lastPrinted>
  <dcterms:created xsi:type="dcterms:W3CDTF">2013-07-30T06:21:40Z</dcterms:created>
  <dcterms:modified xsi:type="dcterms:W3CDTF">2014-02-17T14:05:29Z</dcterms:modified>
</cp:coreProperties>
</file>