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1700"/>
  </bookViews>
  <sheets>
    <sheet name="INFO" sheetId="1" r:id="rId1"/>
    <sheet name="Rakenteellinen jäämä" sheetId="2" r:id="rId2"/>
    <sheet name="Rakenteellinen jäämä, joustot" sheetId="14" r:id="rId3"/>
    <sheet name="Menosääntö, kok. menot" sheetId="3" r:id="rId4"/>
    <sheet name="Menosääntö, rajoite" sheetId="12" r:id="rId5"/>
    <sheet name="Kokonaisvaltainen arvio" sheetId="16" r:id="rId6"/>
    <sheet name="Velkakriteeri, BL ja FL " sheetId="20" r:id="rId7"/>
    <sheet name="Velkakriteeri, suhdannekorjaus" sheetId="21" r:id="rId8"/>
    <sheet name="Alijäämäkriteeri" sheetId="22" r:id="rId9"/>
  </sheets>
  <externalReferences>
    <externalReference r:id="rId10"/>
  </externalReferences>
  <calcPr calcId="162913"/>
</workbook>
</file>

<file path=xl/calcChain.xml><?xml version="1.0" encoding="utf-8"?>
<calcChain xmlns="http://schemas.openxmlformats.org/spreadsheetml/2006/main">
  <c r="N31" i="21" l="1"/>
  <c r="M35" i="21"/>
  <c r="K35" i="21"/>
  <c r="F35" i="21"/>
  <c r="G35" i="21" s="1"/>
  <c r="D35" i="21"/>
  <c r="H35" i="21" s="1"/>
  <c r="L35" i="21" s="1"/>
  <c r="N35" i="21" s="1"/>
  <c r="M34" i="21"/>
  <c r="K34" i="21"/>
  <c r="F34" i="21"/>
  <c r="G34" i="21" s="1"/>
  <c r="D34" i="21"/>
  <c r="H34" i="21" s="1"/>
  <c r="L34" i="21" s="1"/>
  <c r="N34" i="21" s="1"/>
  <c r="M33" i="21"/>
  <c r="K33" i="21"/>
  <c r="F33" i="21"/>
  <c r="G33" i="21" s="1"/>
  <c r="D33" i="21"/>
  <c r="H33" i="21" s="1"/>
  <c r="L33" i="21" s="1"/>
  <c r="N33" i="21" s="1"/>
  <c r="M32" i="21"/>
  <c r="K32" i="21"/>
  <c r="F32" i="21"/>
  <c r="G32" i="21" s="1"/>
  <c r="D32" i="21"/>
  <c r="H32" i="21" s="1"/>
  <c r="L32" i="21" s="1"/>
  <c r="N32" i="21" s="1"/>
  <c r="M31" i="21"/>
  <c r="K31" i="21"/>
  <c r="F31" i="21"/>
  <c r="G31" i="21" s="1"/>
  <c r="D31" i="21"/>
  <c r="H31" i="21" s="1"/>
  <c r="L31" i="21" s="1"/>
  <c r="M30" i="21"/>
  <c r="K30" i="21"/>
  <c r="F30" i="21"/>
  <c r="G30" i="21" s="1"/>
  <c r="D30" i="21"/>
  <c r="H30" i="21" s="1"/>
  <c r="L30" i="21" s="1"/>
  <c r="N30" i="21" s="1"/>
  <c r="M29" i="21"/>
  <c r="K29" i="21"/>
  <c r="F29" i="21"/>
  <c r="G29" i="21" s="1"/>
  <c r="D29" i="21"/>
  <c r="H29" i="21" s="1"/>
  <c r="L29" i="21" s="1"/>
  <c r="N29" i="21" s="1"/>
  <c r="M28" i="21"/>
  <c r="K28" i="21"/>
  <c r="F28" i="21"/>
  <c r="G28" i="21" s="1"/>
  <c r="D28" i="21"/>
  <c r="H28" i="21" s="1"/>
  <c r="L28" i="21" s="1"/>
  <c r="N28" i="21" s="1"/>
  <c r="M27" i="21"/>
  <c r="K27" i="21"/>
  <c r="F27" i="21"/>
  <c r="G27" i="21" s="1"/>
  <c r="D27" i="21"/>
  <c r="H27" i="21" s="1"/>
  <c r="L27" i="21" s="1"/>
  <c r="N27" i="21" s="1"/>
  <c r="M26" i="21"/>
  <c r="K26" i="21"/>
  <c r="F26" i="21"/>
  <c r="G26" i="21" s="1"/>
  <c r="D26" i="21"/>
  <c r="H26" i="21" s="1"/>
  <c r="L26" i="21" s="1"/>
  <c r="N26" i="21" s="1"/>
  <c r="M25" i="21"/>
  <c r="K25" i="21"/>
  <c r="F25" i="21"/>
  <c r="G25" i="21" s="1"/>
  <c r="D25" i="21"/>
  <c r="H25" i="21" s="1"/>
  <c r="L25" i="21" s="1"/>
  <c r="N25" i="21" s="1"/>
  <c r="M24" i="21"/>
  <c r="K24" i="21"/>
  <c r="F24" i="21"/>
  <c r="G24" i="21" s="1"/>
  <c r="D24" i="21"/>
  <c r="H24" i="21" s="1"/>
  <c r="L24" i="21" s="1"/>
  <c r="N24" i="21" s="1"/>
  <c r="M23" i="21"/>
  <c r="K23" i="21"/>
  <c r="F23" i="21"/>
  <c r="G23" i="21" s="1"/>
  <c r="D23" i="21"/>
  <c r="H23" i="21" s="1"/>
  <c r="L23" i="21" s="1"/>
  <c r="N23" i="21" s="1"/>
  <c r="K22" i="21"/>
  <c r="G22" i="21"/>
  <c r="F22" i="21"/>
  <c r="D22" i="21"/>
  <c r="G21" i="21"/>
  <c r="F21" i="21"/>
  <c r="D21" i="21"/>
  <c r="F20" i="21"/>
  <c r="G20" i="21" s="1"/>
  <c r="D20" i="21"/>
  <c r="F19" i="21"/>
  <c r="G19" i="21" s="1"/>
  <c r="D19" i="21"/>
  <c r="C27" i="20"/>
  <c r="C26" i="20"/>
  <c r="H24" i="20" s="1"/>
  <c r="C25" i="20"/>
  <c r="H23" i="20" s="1"/>
  <c r="C24" i="20"/>
  <c r="E24" i="20" s="1"/>
  <c r="C23" i="20"/>
  <c r="C22" i="20"/>
  <c r="C21" i="20"/>
  <c r="H19" i="20" s="1"/>
  <c r="C20" i="20"/>
  <c r="E20" i="20" s="1"/>
  <c r="C19" i="20"/>
  <c r="C18" i="20"/>
  <c r="C17" i="20"/>
  <c r="H15" i="20" s="1"/>
  <c r="C16" i="20"/>
  <c r="E16" i="20" s="1"/>
  <c r="C15" i="20"/>
  <c r="D16" i="20" s="1"/>
  <c r="C14" i="20"/>
  <c r="C13" i="20"/>
  <c r="C12" i="20"/>
  <c r="H22" i="21" l="1"/>
  <c r="L22" i="21" s="1"/>
  <c r="H21" i="21"/>
  <c r="H22" i="20"/>
  <c r="H14" i="20"/>
  <c r="F16" i="20"/>
  <c r="H13" i="20"/>
  <c r="H18" i="20"/>
  <c r="G13" i="20"/>
  <c r="D15" i="20"/>
  <c r="D20" i="20"/>
  <c r="F20" i="20" s="1"/>
  <c r="D24" i="20"/>
  <c r="F24" i="20" s="1"/>
  <c r="G14" i="20"/>
  <c r="I14" i="20" s="1"/>
  <c r="E15" i="20"/>
  <c r="F15" i="20" s="1"/>
  <c r="H17" i="20"/>
  <c r="E19" i="20"/>
  <c r="H21" i="20"/>
  <c r="E23" i="20"/>
  <c r="G15" i="20"/>
  <c r="I15" i="20" s="1"/>
  <c r="D19" i="20"/>
  <c r="G19" i="20"/>
  <c r="I19" i="20" s="1"/>
  <c r="D23" i="20"/>
  <c r="G23" i="20"/>
  <c r="I23" i="20" s="1"/>
  <c r="G26" i="20"/>
  <c r="D18" i="20"/>
  <c r="D22" i="20"/>
  <c r="D26" i="20"/>
  <c r="G16" i="20"/>
  <c r="D17" i="20"/>
  <c r="E18" i="20"/>
  <c r="G20" i="20"/>
  <c r="D21" i="20"/>
  <c r="E22" i="20"/>
  <c r="G24" i="20"/>
  <c r="I24" i="20" s="1"/>
  <c r="D25" i="20"/>
  <c r="H25" i="20"/>
  <c r="E26" i="20"/>
  <c r="D27" i="20"/>
  <c r="G17" i="20"/>
  <c r="G21" i="20"/>
  <c r="G25" i="20"/>
  <c r="H16" i="20"/>
  <c r="E17" i="20"/>
  <c r="H20" i="20"/>
  <c r="E21" i="20"/>
  <c r="E25" i="20"/>
  <c r="E27" i="20"/>
  <c r="G18" i="20"/>
  <c r="G22" i="20"/>
  <c r="I22" i="20" s="1"/>
  <c r="F18" i="20" l="1"/>
  <c r="I16" i="20"/>
  <c r="F21" i="20"/>
  <c r="I13" i="20"/>
  <c r="F23" i="20"/>
  <c r="I18" i="20"/>
  <c r="I17" i="20"/>
  <c r="F25" i="20"/>
  <c r="F26" i="20"/>
  <c r="F19" i="20"/>
  <c r="I20" i="20"/>
  <c r="I21" i="20"/>
  <c r="F22" i="20"/>
  <c r="I25" i="20"/>
  <c r="F27" i="20"/>
  <c r="F17" i="20"/>
  <c r="E38" i="3" l="1"/>
  <c r="D38" i="3"/>
  <c r="D29" i="3"/>
  <c r="E24" i="3"/>
  <c r="E29" i="3" s="1"/>
  <c r="D24" i="3"/>
  <c r="C24" i="3"/>
  <c r="C29" i="3" s="1"/>
  <c r="M41" i="14" l="1"/>
  <c r="M43" i="14" l="1"/>
  <c r="M42" i="14"/>
  <c r="A43" i="14" l="1"/>
  <c r="A42" i="14"/>
  <c r="A41" i="14"/>
  <c r="E30" i="2" l="1"/>
  <c r="G30" i="2" s="1"/>
  <c r="I30" i="2" s="1"/>
  <c r="E28" i="2" l="1"/>
  <c r="E29" i="2"/>
  <c r="E31" i="2"/>
  <c r="K22" i="14" l="1"/>
  <c r="I29" i="14" s="1"/>
  <c r="D22" i="14"/>
  <c r="J29" i="14" l="1"/>
  <c r="K16" i="14" l="1"/>
  <c r="B43" i="14" l="1"/>
  <c r="B42" i="14"/>
  <c r="H29" i="14" l="1"/>
  <c r="H36" i="14" s="1"/>
  <c r="H43" i="14" s="1"/>
  <c r="D29" i="14" l="1"/>
  <c r="D34" i="14" s="1"/>
  <c r="D41" i="14" s="1"/>
  <c r="J36" i="14"/>
  <c r="J43" i="14" s="1"/>
  <c r="J35" i="14"/>
  <c r="J42" i="14" s="1"/>
  <c r="J34" i="14"/>
  <c r="J41" i="14" s="1"/>
  <c r="H34" i="14"/>
  <c r="H41" i="14" s="1"/>
  <c r="H35" i="14"/>
  <c r="M22" i="14"/>
  <c r="L22" i="14"/>
  <c r="G22" i="14"/>
  <c r="B41" i="14"/>
  <c r="H22" i="14"/>
  <c r="F22" i="14"/>
  <c r="F29" i="14" s="1"/>
  <c r="F36" i="14" s="1"/>
  <c r="F43" i="14" s="1"/>
  <c r="E22" i="14"/>
  <c r="D16" i="14" l="1"/>
  <c r="D36" i="14"/>
  <c r="D35" i="14"/>
  <c r="D42" i="14" s="1"/>
  <c r="H42" i="14"/>
  <c r="G29" i="14"/>
  <c r="G36" i="14" s="1"/>
  <c r="G43" i="14" s="1"/>
  <c r="E29" i="14"/>
  <c r="E36" i="14" s="1"/>
  <c r="E43" i="14" s="1"/>
  <c r="F35" i="14"/>
  <c r="F42" i="14" s="1"/>
  <c r="F34" i="14"/>
  <c r="F41" i="14" s="1"/>
  <c r="D13" i="14" l="1"/>
  <c r="I36" i="14"/>
  <c r="I43" i="14" s="1"/>
  <c r="D43" i="14"/>
  <c r="I35" i="14"/>
  <c r="I42" i="14" s="1"/>
  <c r="K29" i="14"/>
  <c r="I34" i="14"/>
  <c r="I41" i="14" s="1"/>
  <c r="E34" i="14"/>
  <c r="E41" i="14" s="1"/>
  <c r="G34" i="14"/>
  <c r="G41" i="14" s="1"/>
  <c r="G35" i="14"/>
  <c r="G42" i="14" s="1"/>
  <c r="E35" i="14"/>
  <c r="E42" i="14" s="1"/>
  <c r="K41" i="14" l="1"/>
  <c r="L41" i="14" s="1"/>
  <c r="N41" i="14" s="1"/>
  <c r="K43" i="14"/>
  <c r="L43" i="14" s="1"/>
  <c r="N43" i="14" s="1"/>
  <c r="K42" i="14"/>
  <c r="L42" i="14" s="1"/>
  <c r="N42" i="14" s="1"/>
  <c r="K35" i="14"/>
  <c r="L35" i="14" s="1"/>
  <c r="K36" i="14"/>
  <c r="L36" i="14" s="1"/>
  <c r="K34" i="14"/>
  <c r="N36" i="14" l="1"/>
  <c r="N35" i="14"/>
  <c r="L34" i="14"/>
  <c r="N34" i="14" s="1"/>
  <c r="G28" i="2" l="1"/>
  <c r="I28" i="2" s="1"/>
  <c r="G29" i="2"/>
  <c r="I29" i="2" s="1"/>
  <c r="G31" i="2"/>
  <c r="I31" i="2" s="1"/>
</calcChain>
</file>

<file path=xl/sharedStrings.xml><?xml version="1.0" encoding="utf-8"?>
<sst xmlns="http://schemas.openxmlformats.org/spreadsheetml/2006/main" count="376" uniqueCount="272">
  <si>
    <t>Värikoodi</t>
  </si>
  <si>
    <t>Selitys</t>
  </si>
  <si>
    <t>Rakenteellisen jäämän laskenta muodostuu seuraavasti:</t>
  </si>
  <si>
    <t>SB=BB-CC-OO</t>
  </si>
  <si>
    <r>
      <t xml:space="preserve">missä </t>
    </r>
    <r>
      <rPr>
        <i/>
        <sz val="11"/>
        <color theme="1"/>
        <rFont val="Calibri"/>
        <family val="2"/>
        <scheme val="minor"/>
      </rPr>
      <t>SB</t>
    </r>
    <r>
      <rPr>
        <sz val="11"/>
        <color theme="1"/>
        <rFont val="Calibri"/>
        <family val="2"/>
        <scheme val="minor"/>
      </rPr>
      <t>=rakenteellinen jäämä (</t>
    </r>
    <r>
      <rPr>
        <i/>
        <sz val="11"/>
        <color theme="1"/>
        <rFont val="Calibri"/>
        <family val="2"/>
        <scheme val="minor"/>
      </rPr>
      <t>structural balance</t>
    </r>
    <r>
      <rPr>
        <sz val="11"/>
        <color theme="1"/>
        <rFont val="Calibri"/>
        <family val="2"/>
        <scheme val="minor"/>
      </rPr>
      <t xml:space="preserve">), </t>
    </r>
    <r>
      <rPr>
        <i/>
        <sz val="11"/>
        <color theme="1"/>
        <rFont val="Calibri"/>
        <family val="2"/>
        <scheme val="minor"/>
      </rPr>
      <t>BB</t>
    </r>
    <r>
      <rPr>
        <sz val="11"/>
        <color theme="1"/>
        <rFont val="Calibri"/>
        <family val="2"/>
        <scheme val="minor"/>
      </rPr>
      <t>=julkisen sektorin nettoluotonanto eli nimellinen jäämä (</t>
    </r>
    <r>
      <rPr>
        <i/>
        <sz val="11"/>
        <color theme="1"/>
        <rFont val="Calibri"/>
        <family val="2"/>
        <scheme val="minor"/>
      </rPr>
      <t>budget balance</t>
    </r>
    <r>
      <rPr>
        <sz val="11"/>
        <color theme="1"/>
        <rFont val="Calibri"/>
        <family val="2"/>
        <scheme val="minor"/>
      </rPr>
      <t xml:space="preserve">), </t>
    </r>
    <r>
      <rPr>
        <i/>
        <sz val="11"/>
        <color theme="1"/>
        <rFont val="Calibri"/>
        <family val="2"/>
        <scheme val="minor"/>
      </rPr>
      <t>CC</t>
    </r>
    <r>
      <rPr>
        <sz val="11"/>
        <color theme="1"/>
        <rFont val="Calibri"/>
        <family val="2"/>
        <scheme val="minor"/>
      </rPr>
      <t>=suhdannekorjaus (</t>
    </r>
    <r>
      <rPr>
        <i/>
        <sz val="11"/>
        <color theme="1"/>
        <rFont val="Calibri"/>
        <family val="2"/>
        <scheme val="minor"/>
      </rPr>
      <t>cyclical component</t>
    </r>
    <r>
      <rPr>
        <sz val="11"/>
        <color theme="1"/>
        <rFont val="Calibri"/>
        <family val="2"/>
        <scheme val="minor"/>
      </rPr>
      <t xml:space="preserve">), ja </t>
    </r>
    <r>
      <rPr>
        <i/>
        <sz val="11"/>
        <color theme="1"/>
        <rFont val="Calibri"/>
        <family val="2"/>
        <scheme val="minor"/>
      </rPr>
      <t>OO</t>
    </r>
    <r>
      <rPr>
        <sz val="11"/>
        <color theme="1"/>
        <rFont val="Calibri"/>
        <family val="2"/>
        <scheme val="minor"/>
      </rPr>
      <t>=kertaluonteiset erät (</t>
    </r>
    <r>
      <rPr>
        <i/>
        <sz val="11"/>
        <color theme="1"/>
        <rFont val="Calibri"/>
        <family val="2"/>
        <scheme val="minor"/>
      </rPr>
      <t>one-offs</t>
    </r>
    <r>
      <rPr>
        <sz val="11"/>
        <color theme="1"/>
        <rFont val="Calibri"/>
        <family val="2"/>
        <scheme val="minor"/>
      </rPr>
      <t xml:space="preserve">) </t>
    </r>
  </si>
  <si>
    <t>Potentiaalinen tuotanto</t>
  </si>
  <si>
    <r>
      <t xml:space="preserve">Suhdannekorjaus </t>
    </r>
    <r>
      <rPr>
        <i/>
        <sz val="11"/>
        <color theme="1"/>
        <rFont val="Calibri"/>
        <family val="2"/>
        <scheme val="minor"/>
      </rPr>
      <t>CC</t>
    </r>
    <r>
      <rPr>
        <sz val="11"/>
        <color theme="1"/>
        <rFont val="Calibri"/>
        <family val="2"/>
        <scheme val="minor"/>
      </rPr>
      <t xml:space="preserve"> lasketaan painottamalla tuotantokuilua </t>
    </r>
    <r>
      <rPr>
        <i/>
        <sz val="11"/>
        <color theme="1"/>
        <rFont val="Calibri"/>
        <family val="2"/>
        <scheme val="minor"/>
      </rPr>
      <t>OG</t>
    </r>
    <r>
      <rPr>
        <sz val="11"/>
        <color theme="1"/>
        <rFont val="Calibri"/>
        <family val="2"/>
        <scheme val="minor"/>
      </rPr>
      <t xml:space="preserve"> puolijoustolla </t>
    </r>
    <r>
      <rPr>
        <i/>
        <sz val="11"/>
        <color theme="1"/>
        <rFont val="Calibri"/>
        <family val="2"/>
      </rPr>
      <t xml:space="preserve">ε: </t>
    </r>
  </si>
  <si>
    <t>CC=ε·OG</t>
  </si>
  <si>
    <t>BB</t>
  </si>
  <si>
    <t>Rakenteellinen jäämä</t>
  </si>
  <si>
    <t>OG</t>
  </si>
  <si>
    <t>ε</t>
  </si>
  <si>
    <t>OO</t>
  </si>
  <si>
    <t>SB</t>
  </si>
  <si>
    <t>Vuosi</t>
  </si>
  <si>
    <t>Y</t>
  </si>
  <si>
    <t>Tuotanto-kuilu</t>
  </si>
  <si>
    <t>Kerta-luonteiset erät</t>
  </si>
  <si>
    <t>Y*</t>
  </si>
  <si>
    <t>BKT deflaattori</t>
  </si>
  <si>
    <t>Velan korjattu taso</t>
  </si>
  <si>
    <t>Velan suhdannekorjattu taso</t>
  </si>
  <si>
    <t>2010=100</t>
  </si>
  <si>
    <t>%</t>
  </si>
  <si>
    <t>VTV:n laskelmat</t>
  </si>
  <si>
    <r>
      <t>BKT</t>
    </r>
    <r>
      <rPr>
        <vertAlign val="superscript"/>
        <sz val="11"/>
        <color theme="1"/>
        <rFont val="Calibri"/>
        <family val="2"/>
        <scheme val="minor"/>
      </rPr>
      <t>ADJ</t>
    </r>
  </si>
  <si>
    <r>
      <t>D</t>
    </r>
    <r>
      <rPr>
        <vertAlign val="superscript"/>
        <sz val="11"/>
        <color theme="1"/>
        <rFont val="Calibri"/>
        <family val="2"/>
        <scheme val="minor"/>
      </rPr>
      <t>ADJ</t>
    </r>
  </si>
  <si>
    <t>Vaihe I</t>
  </si>
  <si>
    <t>Vaihe II</t>
  </si>
  <si>
    <t>Vaihe III</t>
  </si>
  <si>
    <t>Vaihe IV</t>
  </si>
  <si>
    <t>Nimellinen potentiaalinen BKT</t>
  </si>
  <si>
    <t>kertomalla tuotantokuilu (ks. välilehti "Rakenteellinen jäämä" tässä työkirjassa) puolijoustolla. Saatu syklinen osuus kerrotaan käypähintaisella bkt:lla jolloin saadaan syklinen osuus euromääräisenä.</t>
  </si>
  <si>
    <t>Syklinen osa</t>
  </si>
  <si>
    <t>mrd €</t>
  </si>
  <si>
    <t xml:space="preserve">Syklinen osa </t>
  </si>
  <si>
    <t>-</t>
  </si>
  <si>
    <t>Korkomenot</t>
  </si>
  <si>
    <t>Suhdannekehityksestä johtuvat muutokset työttömyysmenoissa</t>
  </si>
  <si>
    <t>Kiinteän pääoman muodostuminen (br.)</t>
  </si>
  <si>
    <t>+</t>
  </si>
  <si>
    <t>Kiinteän pääoman muodostumisen keskiarvo (4v.)</t>
  </si>
  <si>
    <t>Korvamerkityillä tuloilla rahoitetut menot</t>
  </si>
  <si>
    <t>Merkittävä poikkeama</t>
  </si>
  <si>
    <t>BKT mrd €</t>
  </si>
  <si>
    <r>
      <t>g</t>
    </r>
    <r>
      <rPr>
        <i/>
        <vertAlign val="subscript"/>
        <sz val="11"/>
        <color theme="1"/>
        <rFont val="Calibri"/>
        <family val="2"/>
        <scheme val="minor"/>
      </rPr>
      <t xml:space="preserve">G </t>
    </r>
    <r>
      <rPr>
        <i/>
        <sz val="11"/>
        <color theme="1"/>
        <rFont val="Calibri"/>
        <family val="2"/>
        <scheme val="minor"/>
      </rPr>
      <t>= g</t>
    </r>
    <r>
      <rPr>
        <i/>
        <vertAlign val="subscript"/>
        <sz val="11"/>
        <color theme="1"/>
        <rFont val="Calibri"/>
        <family val="2"/>
        <scheme val="minor"/>
      </rPr>
      <t>pot</t>
    </r>
  </si>
  <si>
    <t>Lähentymismarginaali</t>
  </si>
  <si>
    <t>Menot/BKT</t>
  </si>
  <si>
    <t>CAB</t>
  </si>
  <si>
    <r>
      <t xml:space="preserve">Puolijousto on vakio, ja Suomen osalta </t>
    </r>
    <r>
      <rPr>
        <i/>
        <sz val="11"/>
        <color theme="1"/>
        <rFont val="Calibri"/>
        <family val="2"/>
        <scheme val="minor"/>
      </rPr>
      <t>ε=0,57 ,</t>
    </r>
    <r>
      <rPr>
        <sz val="11"/>
        <color theme="1"/>
        <rFont val="Calibri"/>
        <family val="2"/>
        <scheme val="minor"/>
      </rPr>
      <t xml:space="preserve"> ks. välilehti "Rakenteellinen jäämä, joustot".</t>
    </r>
  </si>
  <si>
    <t>Kuten välilehdellä "Rakenteellinen jäämä" on kuvattu, saatua tuotantokuilua painotetaan puolijoustolla.</t>
  </si>
  <si>
    <t>Yhteisövero</t>
  </si>
  <si>
    <t>Sosiaaliturvamaksut</t>
  </si>
  <si>
    <t>Ansiotulovero</t>
  </si>
  <si>
    <t>Välilliset verot</t>
  </si>
  <si>
    <t>Muut I</t>
  </si>
  <si>
    <t>Muut II</t>
  </si>
  <si>
    <t>Puolijousto</t>
  </si>
  <si>
    <t>TULOT</t>
  </si>
  <si>
    <t>MENOT</t>
  </si>
  <si>
    <t>Tulojen puolijousto</t>
  </si>
  <si>
    <t>Menojen puolijousto</t>
  </si>
  <si>
    <t>Tulot/BKT</t>
  </si>
  <si>
    <t>Tulot/BKT (vakioitu)</t>
  </si>
  <si>
    <t>Menot/BKT (vakioitu)</t>
  </si>
  <si>
    <t>Tuloerä</t>
  </si>
  <si>
    <t>Tuloerän jousto</t>
  </si>
  <si>
    <t>Tuloerän osuus kokonaistuloista</t>
  </si>
  <si>
    <t>Menoerä</t>
  </si>
  <si>
    <t>Menoerän jousto</t>
  </si>
  <si>
    <r>
      <t>R</t>
    </r>
    <r>
      <rPr>
        <i/>
        <vertAlign val="subscript"/>
        <sz val="11"/>
        <color theme="1"/>
        <rFont val="Calibri"/>
        <family val="2"/>
        <scheme val="minor"/>
      </rPr>
      <t>i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</si>
  <si>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i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</si>
  <si>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/G</t>
    </r>
  </si>
  <si>
    <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x G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/G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</si>
  <si>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2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</si>
  <si>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1</t>
    </r>
  </si>
  <si>
    <t xml:space="preserve">Muut </t>
  </si>
  <si>
    <t>Työttömyysmenot</t>
  </si>
  <si>
    <r>
      <t>ε= ε</t>
    </r>
    <r>
      <rPr>
        <b/>
        <i/>
        <vertAlign val="subscript"/>
        <sz val="11"/>
        <color theme="1"/>
        <rFont val="Calibri"/>
        <family val="2"/>
        <scheme val="minor"/>
      </rPr>
      <t>R</t>
    </r>
    <r>
      <rPr>
        <b/>
        <i/>
        <sz val="11"/>
        <color theme="1"/>
        <rFont val="Calibri"/>
        <family val="2"/>
        <scheme val="minor"/>
      </rPr>
      <t>- ε</t>
    </r>
    <r>
      <rPr>
        <b/>
        <i/>
        <vertAlign val="subscript"/>
        <sz val="11"/>
        <color theme="1"/>
        <rFont val="Calibri"/>
        <family val="2"/>
        <scheme val="minor"/>
      </rPr>
      <t>G</t>
    </r>
    <r>
      <rPr>
        <b/>
        <i/>
        <sz val="11"/>
        <color theme="1"/>
        <rFont val="Calibri"/>
        <family val="2"/>
        <scheme val="minor"/>
      </rPr>
      <t xml:space="preserve"> =</t>
    </r>
  </si>
  <si>
    <t>Nimellinen alijäämä</t>
  </si>
  <si>
    <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x 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/R</t>
    </r>
  </si>
  <si>
    <t>Erän jousto suhteessa tulo/-menopohjaan</t>
  </si>
  <si>
    <t>Suhdannekorjaus</t>
  </si>
  <si>
    <r>
      <t xml:space="preserve">Suomen osalta puolijousto saa arvon </t>
    </r>
    <r>
      <rPr>
        <i/>
        <sz val="11"/>
        <color theme="1"/>
        <rFont val="Calibri"/>
        <family val="2"/>
        <scheme val="minor"/>
      </rPr>
      <t>ε=0.57</t>
    </r>
  </si>
  <si>
    <r>
      <t xml:space="preserve">Puolijousto jakaantuu tulopuolen puolijoustoon </t>
    </r>
    <r>
      <rPr>
        <i/>
        <sz val="11"/>
        <color theme="1"/>
        <rFont val="Calibri"/>
        <family val="2"/>
        <scheme val="minor"/>
      </rPr>
      <t>ε</t>
    </r>
    <r>
      <rPr>
        <i/>
        <vertAlign val="subscript"/>
        <sz val="11"/>
        <color theme="1"/>
        <rFont val="Calibri"/>
        <family val="2"/>
        <scheme val="minor"/>
      </rPr>
      <t>R</t>
    </r>
    <r>
      <rPr>
        <sz val="11"/>
        <color theme="1"/>
        <rFont val="Calibri"/>
        <family val="2"/>
        <scheme val="minor"/>
      </rPr>
      <t xml:space="preserve"> ja menopuolen puolijoustoon  </t>
    </r>
    <r>
      <rPr>
        <i/>
        <sz val="11"/>
        <color theme="1"/>
        <rFont val="Calibri"/>
        <family val="2"/>
        <scheme val="minor"/>
      </rPr>
      <t>ε</t>
    </r>
    <r>
      <rPr>
        <i/>
        <vertAlign val="subscript"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 siten että  </t>
    </r>
    <r>
      <rPr>
        <i/>
        <sz val="11"/>
        <color theme="1"/>
        <rFont val="Calibri"/>
        <family val="2"/>
        <scheme val="minor"/>
      </rPr>
      <t>ε= ε</t>
    </r>
    <r>
      <rPr>
        <i/>
        <vertAlign val="subscript"/>
        <sz val="11"/>
        <color theme="1"/>
        <rFont val="Calibri"/>
        <family val="2"/>
        <scheme val="minor"/>
      </rPr>
      <t>R</t>
    </r>
    <r>
      <rPr>
        <i/>
        <sz val="11"/>
        <color theme="1"/>
        <rFont val="Calibri"/>
        <family val="2"/>
        <scheme val="minor"/>
      </rPr>
      <t>- ε</t>
    </r>
    <r>
      <rPr>
        <i/>
        <vertAlign val="subscript"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 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</si>
  <si>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U</t>
    </r>
  </si>
  <si>
    <r>
      <rPr>
        <i/>
        <sz val="11"/>
        <color theme="1"/>
        <rFont val="Calibri"/>
        <family val="2"/>
        <scheme val="minor"/>
      </rP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 xml:space="preserve"> 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</si>
  <si>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/R</t>
    </r>
  </si>
  <si>
    <r>
      <t>ε</t>
    </r>
    <r>
      <rPr>
        <i/>
        <vertAlign val="subscript"/>
        <sz val="11"/>
        <color theme="1"/>
        <rFont val="Calibri"/>
        <family val="2"/>
        <scheme val="minor"/>
      </rPr>
      <t>R</t>
    </r>
  </si>
  <si>
    <r>
      <t>ε</t>
    </r>
    <r>
      <rPr>
        <i/>
        <vertAlign val="subscript"/>
        <sz val="11"/>
        <color theme="1"/>
        <rFont val="Calibri"/>
        <family val="2"/>
        <scheme val="minor"/>
      </rPr>
      <t>G</t>
    </r>
  </si>
  <si>
    <t>Menoerän osuus kokonaismenoista</t>
  </si>
  <si>
    <t>Suhdannekorjaus ryhmiteltynä eri tuloeriin ja työttömyysmenoihin, % nimellisestä alijäämästä</t>
  </si>
  <si>
    <t>Suhdanne-korjattu jäämä</t>
  </si>
  <si>
    <t>Suhdannekorjaus ryhmiteltynä eri tuloeriin ja työttömyysmenoihin, miljonaa euroa</t>
  </si>
  <si>
    <t xml:space="preserve">BKT </t>
  </si>
  <si>
    <t>Tuloerän jousto x osuus kokonaistuloista</t>
  </si>
  <si>
    <t>Menoerän jousto x osuus kokonaismenoista</t>
  </si>
  <si>
    <t>Seuraavassa esitellään tarkastusviraston laskelmat nimelliselle alijäämälle tehtävästä suhdannekorjauksestä ryhmiteltynä eri tuloeriin ja työttömyysmenoihin.</t>
  </si>
  <si>
    <t>Sääntöä noudatettu</t>
  </si>
  <si>
    <t>Poikkeama</t>
  </si>
  <si>
    <t>Säännöstöä noudatettu</t>
  </si>
  <si>
    <t>Kokonaisvaltainen arvio</t>
  </si>
  <si>
    <t>EB \ ΔSB</t>
  </si>
  <si>
    <t>Ennaltaehkäisevän osan noudattamisen arviossa tarkastellaan seuraavanlaista matriisia:</t>
  </si>
  <si>
    <t>Säännöstön toisessa pilarissa on merkittävä poikkema. Voi johtaa merkittävän poikkeaman menettelyyn.</t>
  </si>
  <si>
    <r>
      <t>Puolijousto on määritelty tilastoaineiston perusteella. Puolijouston laskeminen on esitelty julkaisussa Mourre et. al (2014) "</t>
    </r>
    <r>
      <rPr>
        <i/>
        <sz val="11"/>
        <color theme="1"/>
        <rFont val="Calibri"/>
        <family val="2"/>
        <scheme val="minor"/>
      </rPr>
      <t>Adjusting the budget balance for the business cycle: the EU methodology."  EC Economic Papers 536.</t>
    </r>
  </si>
  <si>
    <t>Lähde:</t>
  </si>
  <si>
    <t>Ensin lasketaan kunkin tuloerän ja työttömyysmenojen joustot suhteessa tulo-/menopohjaan.</t>
  </si>
  <si>
    <r>
      <t xml:space="preserve">Lisäksi puolijouston laskennassa tarvittava tulojen osuus BKT:sta </t>
    </r>
    <r>
      <rPr>
        <i/>
        <sz val="11"/>
        <color theme="1"/>
        <rFont val="Calibri"/>
        <family val="2"/>
        <scheme val="minor"/>
      </rPr>
      <t>R/Y</t>
    </r>
    <r>
      <rPr>
        <sz val="11"/>
        <color theme="1"/>
        <rFont val="Calibri"/>
        <family val="2"/>
        <scheme val="minor"/>
      </rPr>
      <t xml:space="preserve"> ja menojen osuus BKT:sta </t>
    </r>
    <r>
      <rPr>
        <i/>
        <sz val="11"/>
        <color theme="1"/>
        <rFont val="Calibri"/>
        <family val="2"/>
        <scheme val="minor"/>
      </rPr>
      <t>G/Y</t>
    </r>
    <r>
      <rPr>
        <sz val="11"/>
        <color theme="1"/>
        <rFont val="Calibri"/>
        <family val="2"/>
        <scheme val="minor"/>
      </rPr>
      <t xml:space="preserve"> on laskettu tilastoaineiston perusteella ja on siten vakio. </t>
    </r>
  </si>
  <si>
    <t>Puolijouston määrittäminen etenee kahdessa vaiheessa: ensin estimoidaan yksittäisten tulo-/menoerien jousto suhteessa veropohjaan, ja sen jälkeen veropohjan jousto suhteessa  tuotantokuiluun. Lopullinen puolijousto on näiden kahden tulo.</t>
  </si>
  <si>
    <t>Lähteet:</t>
  </si>
  <si>
    <r>
      <t>R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</si>
  <si>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</si>
  <si>
    <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x R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 xml:space="preserve">  tai η</t>
    </r>
    <r>
      <rPr>
        <i/>
        <vertAlign val="subscript"/>
        <sz val="11"/>
        <color theme="1"/>
        <rFont val="Calibri"/>
        <family val="2"/>
        <scheme val="minor"/>
      </rPr>
      <t xml:space="preserve">U </t>
    </r>
    <r>
      <rPr>
        <i/>
        <sz val="11"/>
        <color theme="1"/>
        <rFont val="Calibri"/>
        <family val="2"/>
        <scheme val="minor"/>
      </rPr>
      <t>x G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 xml:space="preserve">  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</si>
  <si>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1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</si>
  <si>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2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</si>
  <si>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3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</si>
  <si>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4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</si>
  <si>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5</t>
    </r>
  </si>
  <si>
    <r>
      <t>Käytännössä maalle asetetaan ns. lähentymismarginaali (</t>
    </r>
    <r>
      <rPr>
        <i/>
        <sz val="11"/>
        <color theme="1"/>
        <rFont val="Calibri"/>
        <family val="2"/>
        <scheme val="minor"/>
      </rPr>
      <t>lm</t>
    </r>
    <r>
      <rPr>
        <sz val="11"/>
        <color theme="1"/>
        <rFont val="Calibri"/>
        <family val="2"/>
        <scheme val="minor"/>
      </rPr>
      <t>), jolloin julkiset sektorin kokonaismenojen kasvurajoite kirjoitetaan</t>
    </r>
  </si>
  <si>
    <t>Keskipitkän aikavälin potentiaalisen tuotannon kasvuvauhti</t>
  </si>
  <si>
    <t>Tilastokeskus</t>
  </si>
  <si>
    <r>
      <t>Säännöstön toisessa tai molemmissa pilareissa on poikkeama, mutta se ei ole merkittävä. Ei voi johtaa ns. merkittävän poikkeaman menettelyyn (</t>
    </r>
    <r>
      <rPr>
        <i/>
        <sz val="11"/>
        <color theme="1"/>
        <rFont val="Calibri"/>
        <family val="2"/>
        <scheme val="minor"/>
      </rPr>
      <t>Significant Deviation Procedure</t>
    </r>
    <r>
      <rPr>
        <sz val="11"/>
        <color theme="1"/>
        <rFont val="Calibri"/>
        <family val="2"/>
        <scheme val="minor"/>
      </rPr>
      <t>).</t>
    </r>
  </si>
  <si>
    <t>Säännöstön molempia pilareita on noudattu.</t>
  </si>
  <si>
    <r>
      <t>Potentiaalisen tuotannon laskemiseen tarvitaan arvio työttömyyden ns. tasapainotasosta (</t>
    </r>
    <r>
      <rPr>
        <i/>
        <sz val="11"/>
        <color theme="1"/>
        <rFont val="Calibri"/>
        <family val="2"/>
        <scheme val="minor"/>
      </rPr>
      <t>NAWRU=non-accelerating wage rate of unemployment</t>
    </r>
    <r>
      <rPr>
        <sz val="11"/>
        <color theme="1"/>
        <rFont val="Calibri"/>
        <family val="2"/>
        <scheme val="minor"/>
      </rPr>
      <t>) ja kokonaistuottavuudesta (</t>
    </r>
    <r>
      <rPr>
        <i/>
        <sz val="11"/>
        <color theme="1"/>
        <rFont val="Calibri"/>
        <family val="2"/>
        <scheme val="minor"/>
      </rPr>
      <t>TFP=total factor productivity</t>
    </r>
    <r>
      <rPr>
        <sz val="11"/>
        <color theme="1"/>
        <rFont val="Calibri"/>
        <family val="2"/>
        <scheme val="minor"/>
      </rPr>
      <t>).</t>
    </r>
  </si>
  <si>
    <r>
      <t xml:space="preserve">Kullekin tuloerälle on estimoitu juosto </t>
    </r>
    <r>
      <rPr>
        <i/>
        <sz val="11"/>
        <color theme="1"/>
        <rFont val="Calibri"/>
        <family val="2"/>
        <scheme val="minor"/>
      </rP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 xml:space="preserve"> sekä kunkin tuloerän painotus, joka kuvastaa erän suhteellista osuutta kokonaistuloista </t>
    </r>
    <r>
      <rPr>
        <i/>
        <sz val="11"/>
        <color theme="1"/>
        <rFont val="Calibri"/>
        <family val="2"/>
        <scheme val="minor"/>
      </rPr>
      <t>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/R. </t>
    </r>
    <r>
      <rPr>
        <sz val="11"/>
        <color theme="1"/>
        <rFont val="Calibri"/>
        <family val="2"/>
        <scheme val="minor"/>
      </rPr>
      <t>Työttömyysmenoille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vastaavasti on estimoitu jousto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U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sekä niiden osuus kokonaismenoista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U</t>
    </r>
    <r>
      <rPr>
        <i/>
        <sz val="11"/>
        <color theme="1"/>
        <rFont val="Calibri"/>
        <family val="2"/>
        <scheme val="minor"/>
      </rPr>
      <t xml:space="preserve">/G.  </t>
    </r>
    <r>
      <rPr>
        <sz val="11"/>
        <color theme="1"/>
        <rFont val="Calibri"/>
        <family val="2"/>
        <scheme val="minor"/>
      </rPr>
      <t/>
    </r>
  </si>
  <si>
    <r>
      <t>Mourre et. al (2014)</t>
    </r>
    <r>
      <rPr>
        <i/>
        <sz val="11"/>
        <color theme="1"/>
        <rFont val="Calibri"/>
        <family val="2"/>
        <scheme val="minor"/>
      </rPr>
      <t xml:space="preserve"> "Adjusting the budget balance for the business cycle: the EU methodology."  EC Economic Papers 536.</t>
    </r>
  </si>
  <si>
    <t>Menosäännön ja kokonaismenojen kasvuvauhdin erotus, %-yksikköä</t>
  </si>
  <si>
    <t>Poikkeama, mrd €</t>
  </si>
  <si>
    <t>Kumulatiivinen poikkeama</t>
  </si>
  <si>
    <t>Onko kumulatiivinen poikkeama merkittävä (&lt;-0,25)?</t>
  </si>
  <si>
    <t xml:space="preserve">jolloin saadaan poikkema suhteessa BKT:seen. Jos poikkeama on positiivinen, ovat menot ovat alittaneet menosäännön, negatiivinen luku tarkoittaa rajan ylittämistä. </t>
  </si>
  <si>
    <r>
      <t>g</t>
    </r>
    <r>
      <rPr>
        <i/>
        <vertAlign val="subscript"/>
        <sz val="11"/>
        <color theme="1"/>
        <rFont val="Calibri"/>
        <family val="2"/>
        <scheme val="minor"/>
      </rPr>
      <t xml:space="preserve">G </t>
    </r>
    <r>
      <rPr>
        <i/>
        <sz val="11"/>
        <color theme="1"/>
        <rFont val="Calibri"/>
        <family val="2"/>
        <scheme val="minor"/>
      </rPr>
      <t>= g</t>
    </r>
    <r>
      <rPr>
        <i/>
        <vertAlign val="subscript"/>
        <sz val="11"/>
        <color theme="1"/>
        <rFont val="Calibri"/>
        <family val="2"/>
        <scheme val="minor"/>
      </rPr>
      <t xml:space="preserve">pot </t>
    </r>
    <r>
      <rPr>
        <i/>
        <sz val="11"/>
        <color theme="1"/>
        <rFont val="Calibri"/>
        <family val="2"/>
        <scheme val="minor"/>
      </rPr>
      <t>- lm</t>
    </r>
  </si>
  <si>
    <t>Rakenteellinen jäämä, taso</t>
  </si>
  <si>
    <r>
      <t xml:space="preserve">Vakaus- ja kasvusopimuksen säännöstön mukaisesti tarkastellaan sekä rakenteellisen jäämän </t>
    </r>
    <r>
      <rPr>
        <i/>
        <sz val="11"/>
        <color theme="1"/>
        <rFont val="Calibri"/>
        <family val="2"/>
        <scheme val="minor"/>
      </rPr>
      <t>tasoa</t>
    </r>
    <r>
      <rPr>
        <sz val="11"/>
        <color theme="1"/>
        <rFont val="Calibri"/>
        <family val="2"/>
        <scheme val="minor"/>
      </rPr>
      <t xml:space="preserve"> ja sen </t>
    </r>
    <r>
      <rPr>
        <i/>
        <sz val="11"/>
        <color theme="1"/>
        <rFont val="Calibri"/>
        <family val="2"/>
        <scheme val="minor"/>
      </rPr>
      <t>muutosta</t>
    </r>
    <r>
      <rPr>
        <sz val="11"/>
        <color theme="1"/>
        <rFont val="Calibri"/>
        <family val="2"/>
        <scheme val="minor"/>
      </rPr>
      <t xml:space="preserve"> suhteessa edeltävään vuoteen.</t>
    </r>
  </si>
  <si>
    <t>Tuotanto-kuilu (OG)</t>
  </si>
  <si>
    <r>
      <t>Puoli-jousto (</t>
    </r>
    <r>
      <rPr>
        <b/>
        <sz val="11"/>
        <color theme="1"/>
        <rFont val="Calibri"/>
        <family val="2"/>
      </rPr>
      <t>ε)</t>
    </r>
  </si>
  <si>
    <t>Suhdanne-korjaus, CC</t>
  </si>
  <si>
    <t>Kerta-luonteiset erät, OO</t>
  </si>
  <si>
    <t>Rakenteellinen jäämä, SB</t>
  </si>
  <si>
    <t xml:space="preserve"> %</t>
  </si>
  <si>
    <t>katsotaan että rakenteellisen jäämän pilarissa on merkittävä poikkema.</t>
  </si>
  <si>
    <t>Mikäli poikkeama on alle -0,5% edeltävän vuoden osalta tai alle -0,25 % kahden edeltävän vuoden keskiarvona (kumulatiivinen poikkeama), katsotaan että menosäännön noudattamisessa on merkittävä poikkema.</t>
  </si>
  <si>
    <r>
      <t>Nimellinen julkisen sektorin nettoluotonanto (</t>
    </r>
    <r>
      <rPr>
        <i/>
        <sz val="11"/>
        <color theme="1"/>
        <rFont val="Calibri"/>
        <family val="2"/>
        <scheme val="minor"/>
      </rPr>
      <t>BB</t>
    </r>
    <r>
      <rPr>
        <sz val="11"/>
        <color theme="1"/>
        <rFont val="Calibri"/>
        <family val="2"/>
        <scheme val="minor"/>
      </rPr>
      <t>) saadaan Tilastokeskukselta ja ennuste VM:sta. Kertaluonteiset erät (OO) saadaan VM:n aineistosta</t>
    </r>
  </si>
  <si>
    <t xml:space="preserve">Laskennassaan tarkastusvirasto käyttää VM:n ennustetta nawru:n ja TFP:n laskentaan.  Komission aineistot ja laskentaohjelmat: https://circabc.europa.eu/faces/jsp/extension/wai/navigation/container.jsp -&gt; Kirjasto. </t>
  </si>
  <si>
    <t>Potentiaalinen tuotanto (Y*)</t>
  </si>
  <si>
    <t>Kokonais-tuotanto (Y)</t>
  </si>
  <si>
    <t xml:space="preserve">Jos maa ei ole saavuttanut MTO:ta, tarkastellaan rakenteellisen jäämän osalta vaadittua muutosta kohti MTO:ta. </t>
  </si>
  <si>
    <r>
      <rPr>
        <b/>
        <sz val="11"/>
        <color theme="1"/>
        <rFont val="Calibri"/>
        <family val="2"/>
        <scheme val="minor"/>
      </rPr>
      <t xml:space="preserve">Vaihe II: </t>
    </r>
    <r>
      <rPr>
        <sz val="11"/>
        <color theme="1"/>
        <rFont val="Calibri"/>
        <family val="2"/>
        <scheme val="minor"/>
      </rPr>
      <t>Suhdannekorjattu velka (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>) saadaan lisäämällä/poistamalla saadusta käypähintaisesta velasta suhdanteesta johtuva osuus tarkasteluvuoden ja sitä edeltävän kahden vuoden osalta. Tämä syklinen osuus saadaan</t>
    </r>
  </si>
  <si>
    <r>
      <rPr>
        <b/>
        <sz val="11"/>
        <color theme="1"/>
        <rFont val="Calibri"/>
        <family val="2"/>
        <scheme val="minor"/>
      </rPr>
      <t>Vaihe IV:</t>
    </r>
    <r>
      <rPr>
        <sz val="11"/>
        <color theme="1"/>
        <rFont val="Calibri"/>
        <family val="2"/>
        <scheme val="minor"/>
      </rPr>
      <t xml:space="preserve"> Lasketaan suhdannekorjattu velka suhteessa suhdannekorjattuun bkt:hen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i/>
        <sz val="11"/>
        <color theme="1"/>
        <rFont val="Calibri"/>
        <family val="2"/>
        <scheme val="minor"/>
      </rPr>
      <t>/BKT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vertAlign val="superscript"/>
        <sz val="11"/>
        <color theme="1"/>
        <rFont val="Calibri"/>
        <family val="2"/>
        <scheme val="minor"/>
      </rPr>
      <t>.</t>
    </r>
  </si>
  <si>
    <t>BKT, käypähintainen</t>
  </si>
  <si>
    <t>D</t>
  </si>
  <si>
    <t>ε·OG</t>
  </si>
  <si>
    <t>% BKT:sta</t>
  </si>
  <si>
    <t xml:space="preserve">*ε = </t>
  </si>
  <si>
    <r>
      <rPr>
        <b/>
        <sz val="11"/>
        <color theme="1"/>
        <rFont val="Calibri"/>
        <family val="2"/>
        <scheme val="minor"/>
      </rPr>
      <t>Vaihe I:</t>
    </r>
    <r>
      <rPr>
        <sz val="11"/>
        <color theme="1"/>
        <rFont val="Calibri"/>
        <family val="2"/>
        <scheme val="minor"/>
      </rPr>
      <t xml:space="preserve"> Muutetaan nimellinen velkasuhde euromääräiseksi kertomalla velkasuhde (</t>
    </r>
    <r>
      <rPr>
        <i/>
        <sz val="11"/>
        <color theme="1"/>
        <rFont val="Calibri"/>
        <family val="2"/>
        <scheme val="minor"/>
      </rPr>
      <t>D</t>
    </r>
    <r>
      <rPr>
        <sz val="11"/>
        <color theme="1"/>
        <rFont val="Calibri"/>
        <family val="2"/>
        <scheme val="minor"/>
      </rPr>
      <t>) bkt:n määrällä (</t>
    </r>
    <r>
      <rPr>
        <i/>
        <sz val="11"/>
        <color theme="1"/>
        <rFont val="Calibri"/>
        <family val="2"/>
        <scheme val="minor"/>
      </rPr>
      <t>Y</t>
    </r>
    <r>
      <rPr>
        <sz val="11"/>
        <color theme="1"/>
        <rFont val="Calibri"/>
        <family val="2"/>
        <scheme val="minor"/>
      </rPr>
      <t xml:space="preserve">).  </t>
    </r>
  </si>
  <si>
    <r>
      <t xml:space="preserve">Tarkastusvirasto laskee tuotantokuilun </t>
    </r>
    <r>
      <rPr>
        <i/>
        <sz val="11"/>
        <color theme="1"/>
        <rFont val="Calibri"/>
        <family val="2"/>
        <scheme val="minor"/>
      </rPr>
      <t>OG</t>
    </r>
    <r>
      <rPr>
        <sz val="11"/>
        <color theme="1"/>
        <rFont val="Calibri"/>
        <family val="2"/>
        <scheme val="minor"/>
      </rPr>
      <t xml:space="preserve"> Euroopan komission tuotantofunktiomenetelmällä, ks. Havik et al. "</t>
    </r>
    <r>
      <rPr>
        <i/>
        <sz val="11"/>
        <color theme="1"/>
        <rFont val="Calibri"/>
        <family val="2"/>
        <scheme val="minor"/>
      </rPr>
      <t>The Production Function Methodology for Calculating Potential Growth Rates &amp; Output Gaps</t>
    </r>
    <r>
      <rPr>
        <sz val="11"/>
        <color theme="1"/>
        <rFont val="Calibri"/>
        <family val="2"/>
        <scheme val="minor"/>
      </rPr>
      <t>", EC Economic Papers, 535.</t>
    </r>
  </si>
  <si>
    <r>
      <t>Tarkastusvirasto on laskenut julkisten kokonaismenojen kehityksen vakaus- ja kasvusopimuksen ennaltaehkäisevän säännöstön toisen pilarin eli menosäännön (</t>
    </r>
    <r>
      <rPr>
        <i/>
        <sz val="11"/>
        <color theme="1"/>
        <rFont val="Calibri"/>
        <family val="2"/>
        <scheme val="minor"/>
      </rPr>
      <t>Expenditure Benchmark</t>
    </r>
    <r>
      <rPr>
        <sz val="11"/>
        <color theme="1"/>
        <rFont val="Calibri"/>
        <family val="2"/>
        <scheme val="minor"/>
      </rPr>
      <t>) mukaisesti.</t>
    </r>
  </si>
  <si>
    <t>Säännöstön molemmissa pilareissa on merkittävä poikkeama. Säännöstöä on rikottu, voi johtaa merkittävän poikkeaman menettelyyn.</t>
  </si>
  <si>
    <t xml:space="preserve">Taulukossa esitetään VTV:n arvio suhdannekorjatun velasta niin kuin se on raportissa esitetty perustuen VM:n arvioon nimellisen velan kehityksestä ja tarkastusviraston omaan laskelmaan siihen tehtävästä suhdannekorjauksesta. </t>
  </si>
  <si>
    <t>Menosääntö</t>
  </si>
  <si>
    <t>Noudatetaan</t>
  </si>
  <si>
    <t>Keskipitkän aikavälin tavoite, MTO</t>
  </si>
  <si>
    <t xml:space="preserve"> % suhteessa BKT:seen</t>
  </si>
  <si>
    <t>% suhteessa BKT:seen</t>
  </si>
  <si>
    <t xml:space="preserve">Tässä esitellään puolijouston määräytyminen Suomen osalta, sekä sen eri komponenttien vaikutus rakenteelliseen jäämään tehtävään suhdannekorjaukseen. </t>
  </si>
  <si>
    <t>Julkisyhteisöjen velka</t>
  </si>
  <si>
    <t>Julkisyhteisöjen alijäämä, % suhteessa BKT:seen</t>
  </si>
  <si>
    <t>Korjaava osa: velkakriteeri ja alijäämäkriteeri</t>
  </si>
  <si>
    <t>Julkisyhteisöjen netto-luotonanto (BB)*</t>
  </si>
  <si>
    <t>BKT-deflaattori</t>
  </si>
  <si>
    <t>leena.savolainen@vtv.fi</t>
  </si>
  <si>
    <t>Työkirjan rakenne on seuraava:</t>
  </si>
  <si>
    <t>Ennalta ehkäisevä osa: rakenteellinen jäämä ja menosääntö</t>
  </si>
  <si>
    <t xml:space="preserve">Kullakin välilehdellä on lähdeviitteet sekä käytettyihin aineistoihin että muihin mahdollisiin lähteisiin, joita on käytetty laskennan taustalla. </t>
  </si>
  <si>
    <t>Mikäli erotus toteutuneen rakenteellisen jäämän muutoksen ja vaaditun muutoksen välillä on suurempi kuin 0,5 %-yksikköä edeltävän vuoden osalta tai suurempi kuin 0,25 % kahden edeltävän vuoden keskiarvona (kumulatiivinen poikkeama),</t>
  </si>
  <si>
    <t>Euroopan unionin neuvosto asettaa vaaditun muutoksen tarkasteltavalle vuodelle sitä edeltävän vuoden kevätennusteen pohjalta ottaen huomioon talouden suhdanteen, velkasuhteen ja kestävyysriskin. Ks. Vade Mecum (2016) s. 39 matriisi.</t>
  </si>
  <si>
    <t>Vaaditussa muutoksessa huomioidaan myös mahdolliset joustolausekkeet, joiden vaikutuksesta rakenteellisen rahoitusaseman vaadittu vahvistuminen voi kääntyä sallituksi heikentymiseksi.</t>
  </si>
  <si>
    <t xml:space="preserve">Allaolevassa taulukossa esitellään puolijouston laskenta Suomen osalta niin kuin sen on esittänyt Mourre et al. (2014). </t>
  </si>
  <si>
    <t>Menosäännön erät, mrd. euroa</t>
  </si>
  <si>
    <t>Julkisyhteisöjen menot yhteensä</t>
  </si>
  <si>
    <t>EU:n ohjelmien menot, jotka korvataan täysin EU:n varoista saatavilla tuloilla</t>
  </si>
  <si>
    <t>Kertaluonteiset menot</t>
  </si>
  <si>
    <t>= KMA1</t>
  </si>
  <si>
    <t xml:space="preserve">Korjattu menoaggregaatti 1 </t>
  </si>
  <si>
    <t xml:space="preserve">     Päätösperäisten toimien vaikutus tuloihin</t>
  </si>
  <si>
    <t xml:space="preserve">     Kertaluonteiset tulot</t>
  </si>
  <si>
    <t>Päätösperäisten toimien vaikutus tuloihin, ml. kertaluonteiset tulot</t>
  </si>
  <si>
    <t>= KMA2</t>
  </si>
  <si>
    <t>Menosäännön mukaisesti laskettujen kokonaismenojen kasvu (nimellinen), %</t>
  </si>
  <si>
    <t xml:space="preserve">Julkisten korjattujen kokonaismenojen kasvu lasketaan vertaamalla tarkastelun kohteena olevan vuoden menoaggregaatti KMA2:ta edeltävän vuoden menoaggregaatti KMA1:een.  </t>
  </si>
  <si>
    <r>
      <t>g</t>
    </r>
    <r>
      <rPr>
        <vertAlign val="subscript"/>
        <sz val="11"/>
        <color theme="1"/>
        <rFont val="Calibri"/>
        <family val="2"/>
        <scheme val="minor"/>
      </rPr>
      <t>pot*</t>
    </r>
  </si>
  <si>
    <r>
      <t>ΔSB</t>
    </r>
    <r>
      <rPr>
        <vertAlign val="superscript"/>
        <sz val="11"/>
        <color theme="1"/>
        <rFont val="Calibri"/>
        <family val="2"/>
        <scheme val="minor"/>
      </rPr>
      <t>vm</t>
    </r>
  </si>
  <si>
    <r>
      <t>ΔSB</t>
    </r>
    <r>
      <rPr>
        <vertAlign val="superscript"/>
        <sz val="11"/>
        <color theme="1"/>
        <rFont val="Calibri"/>
        <family val="2"/>
        <scheme val="minor"/>
      </rPr>
      <t>vm</t>
    </r>
    <r>
      <rPr>
        <sz val="11"/>
        <color theme="1"/>
        <rFont val="Calibri"/>
        <family val="2"/>
        <scheme val="minor"/>
      </rPr>
      <t>/0.5</t>
    </r>
  </si>
  <si>
    <t>Perusmenojen koko suhteessa BKT:hen</t>
  </si>
  <si>
    <t>VTV:n arvio rakenteellisen jäämän vaaditusta muutoksesta</t>
  </si>
  <si>
    <r>
      <t xml:space="preserve">Merkitään menosäännön asettamaa kasvuvauhdin rajoitetta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G.</t>
    </r>
    <r>
      <rPr>
        <sz val="11"/>
        <color theme="1"/>
        <rFont val="Calibri"/>
        <family val="2"/>
        <scheme val="minor"/>
      </rPr>
      <t xml:space="preserve"> Siten jos maa on saavuttanut MTO:n </t>
    </r>
  </si>
  <si>
    <r>
      <t xml:space="preserve">Jos maa ei ole saavuttanut MTO:ta vuonna </t>
    </r>
    <r>
      <rPr>
        <i/>
        <sz val="11"/>
        <color theme="1"/>
        <rFont val="Calibri"/>
        <family val="2"/>
        <scheme val="minor"/>
      </rPr>
      <t>t-1</t>
    </r>
    <r>
      <rPr>
        <sz val="11"/>
        <color theme="1"/>
        <rFont val="Calibri"/>
        <family val="2"/>
        <scheme val="minor"/>
      </rPr>
      <t>, kasvurajoite asetetaan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siten, että maa alkaa saavuttaa keskipitkän aikavälin tavoitettaan.  </t>
    </r>
  </si>
  <si>
    <t xml:space="preserve">potentiaalisen tuotannon keskipitkän aikavälin kasvuvauhtia (gpot), mikäli maa on saavuttanut MTO:n vuonna t-1. </t>
  </si>
  <si>
    <r>
      <t>Menosäännön (Expenditure Benchmark) mukaisesti julkisen sektorin korjatut kokonaismenot (</t>
    </r>
    <r>
      <rPr>
        <i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) vuonna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saavat kasvaa korkeintaan</t>
    </r>
  </si>
  <si>
    <r>
      <t>lm=</t>
    </r>
    <r>
      <rPr>
        <i/>
        <sz val="11"/>
        <color theme="1"/>
        <rFont val="Calibri"/>
        <family val="2"/>
      </rPr>
      <t>ΔSB</t>
    </r>
    <r>
      <rPr>
        <i/>
        <vertAlign val="superscript"/>
        <sz val="11"/>
        <color theme="1"/>
        <rFont val="Calibri"/>
        <family val="2"/>
      </rPr>
      <t>vm</t>
    </r>
    <r>
      <rPr>
        <i/>
        <sz val="11"/>
        <color theme="1"/>
        <rFont val="Calibri"/>
        <family val="2"/>
        <scheme val="minor"/>
      </rPr>
      <t>/P*100</t>
    </r>
  </si>
  <si>
    <r>
      <t>Lähentymismarginaali (</t>
    </r>
    <r>
      <rPr>
        <i/>
        <sz val="11"/>
        <color theme="1"/>
        <rFont val="Calibri"/>
        <family val="2"/>
        <scheme val="minor"/>
      </rPr>
      <t>lm</t>
    </r>
    <r>
      <rPr>
        <sz val="11"/>
        <color theme="1"/>
        <rFont val="Calibri"/>
        <family val="2"/>
        <scheme val="minor"/>
      </rPr>
      <t xml:space="preserve">) riippuu maan julkisen sektorin koosta suhteessa bkt:hen </t>
    </r>
    <r>
      <rPr>
        <sz val="11"/>
        <color theme="1"/>
        <rFont val="Calibri"/>
        <family val="2"/>
        <scheme val="minor"/>
      </rPr>
      <t>ja rakenteellisen jäämän vaaditusta muutoksesta (</t>
    </r>
    <r>
      <rPr>
        <i/>
        <sz val="11"/>
        <color theme="1"/>
        <rFont val="Calibri"/>
        <family val="2"/>
        <scheme val="minor"/>
      </rPr>
      <t>ΔSB</t>
    </r>
    <r>
      <rPr>
        <i/>
        <vertAlign val="superscript"/>
        <sz val="11"/>
        <color theme="1"/>
        <rFont val="Calibri"/>
        <family val="2"/>
        <scheme val="minor"/>
      </rPr>
      <t>vm</t>
    </r>
    <r>
      <rPr>
        <sz val="11"/>
        <color theme="1"/>
        <rFont val="Calibri"/>
        <family val="2"/>
        <scheme val="minor"/>
      </rPr>
      <t xml:space="preserve">). </t>
    </r>
  </si>
  <si>
    <t>Perusmenot (P) = Julkisyhteisöjen menot - korkomenot.</t>
  </si>
  <si>
    <t>P/BKT</t>
  </si>
  <si>
    <t>50/P/BKT</t>
  </si>
  <si>
    <r>
      <t>lm=(50/P/BKT)*(</t>
    </r>
    <r>
      <rPr>
        <i/>
        <sz val="11"/>
        <color theme="1"/>
        <rFont val="Calibri"/>
        <family val="2"/>
      </rPr>
      <t>ΔSB</t>
    </r>
    <r>
      <rPr>
        <i/>
        <vertAlign val="superscript"/>
        <sz val="11"/>
        <color theme="1"/>
        <rFont val="Calibri"/>
        <family val="2"/>
      </rPr>
      <t>vm</t>
    </r>
    <r>
      <rPr>
        <i/>
        <sz val="11"/>
        <color theme="1"/>
        <rFont val="Calibri"/>
        <family val="2"/>
        <scheme val="minor"/>
      </rPr>
      <t>/0,5)</t>
    </r>
  </si>
  <si>
    <r>
      <t xml:space="preserve">Vuonna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tarkastellaan tuleeko vuoden </t>
    </r>
    <r>
      <rPr>
        <i/>
        <sz val="11"/>
        <color theme="1"/>
        <rFont val="Calibri"/>
        <family val="2"/>
        <scheme val="minor"/>
      </rPr>
      <t>t+2</t>
    </r>
    <r>
      <rPr>
        <sz val="11"/>
        <color theme="1"/>
        <rFont val="Calibri"/>
        <family val="2"/>
        <scheme val="minor"/>
      </rPr>
      <t xml:space="preserve"> ennustettu velkasuhde alittamaan vuodelle </t>
    </r>
    <r>
      <rPr>
        <i/>
        <sz val="11"/>
        <color theme="1"/>
        <rFont val="Calibri"/>
        <family val="2"/>
        <scheme val="minor"/>
      </rPr>
      <t>t+2</t>
    </r>
    <r>
      <rPr>
        <sz val="11"/>
        <color theme="1"/>
        <rFont val="Calibri"/>
        <family val="2"/>
        <scheme val="minor"/>
      </rPr>
      <t xml:space="preserve"> asetetun tavoitetason: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>t+2</t>
    </r>
    <r>
      <rPr>
        <i/>
        <sz val="11"/>
        <color theme="1"/>
        <rFont val="Calibri"/>
        <family val="2"/>
        <scheme val="minor"/>
      </rPr>
      <t xml:space="preserve"> ≤ bb</t>
    </r>
    <r>
      <rPr>
        <i/>
        <vertAlign val="subscript"/>
        <sz val="11"/>
        <color theme="1"/>
        <rFont val="Calibri"/>
        <family val="2"/>
        <scheme val="minor"/>
      </rPr>
      <t>t+2</t>
    </r>
    <r>
      <rPr>
        <sz val="11"/>
        <color theme="1"/>
        <rFont val="Calibri"/>
        <family val="2"/>
        <scheme val="minor"/>
      </rPr>
      <t xml:space="preserve"> </t>
    </r>
  </si>
  <si>
    <t>Taaksepäin katsova kriteeri</t>
  </si>
  <si>
    <t>Eteenpäin katsova kriteeri</t>
  </si>
  <si>
    <t>Julkis-yhteisöjen velka, % suhteessa BKT:hen</t>
  </si>
  <si>
    <r>
      <t xml:space="preserve">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</t>
    </r>
  </si>
  <si>
    <r>
      <t xml:space="preserve">Velka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>t</t>
    </r>
  </si>
  <si>
    <r>
      <t xml:space="preserve">Täyttyykö taaksepäin katsova kriteeri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 xml:space="preserve">t </t>
    </r>
    <r>
      <rPr>
        <i/>
        <sz val="11"/>
        <color theme="1"/>
        <rFont val="Calibri"/>
        <family val="2"/>
      </rPr>
      <t>≤ bb</t>
    </r>
    <r>
      <rPr>
        <i/>
        <vertAlign val="subscript"/>
        <sz val="11"/>
        <color theme="1"/>
        <rFont val="Calibri"/>
        <family val="2"/>
      </rPr>
      <t>t</t>
    </r>
  </si>
  <si>
    <r>
      <t xml:space="preserve">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t+2</t>
    </r>
  </si>
  <si>
    <r>
      <t xml:space="preserve">Velka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>t+2</t>
    </r>
  </si>
  <si>
    <r>
      <t xml:space="preserve">Täyttyykö eteenpäin katsova kriteeri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 xml:space="preserve">t+2 </t>
    </r>
    <r>
      <rPr>
        <i/>
        <sz val="11"/>
        <color theme="1"/>
        <rFont val="Calibri"/>
        <family val="2"/>
      </rPr>
      <t>≤ bb</t>
    </r>
    <r>
      <rPr>
        <i/>
        <vertAlign val="subscript"/>
        <sz val="11"/>
        <color theme="1"/>
        <rFont val="Calibri"/>
        <family val="2"/>
      </rPr>
      <t>t+2</t>
    </r>
  </si>
  <si>
    <t>Lähteet</t>
  </si>
  <si>
    <t>Eteenpäin katsovaa kriteeriä on puolestaan mielekästä tarkastella tilanteessa jossa velkasuhde on taittunut tai taittumassa.</t>
  </si>
  <si>
    <t xml:space="preserve">Velan tulisi vähentyä keskimäärin 5 % vuodessa kolmen vuoden aikana. </t>
  </si>
  <si>
    <r>
      <t>Tilanteessa jossa velkasuhde on ylittänyt 60 % rajan, tarkastellaan velkakehitystä ns. taaksepäin (</t>
    </r>
    <r>
      <rPr>
        <i/>
        <sz val="11"/>
        <color theme="1"/>
        <rFont val="Calibri"/>
        <family val="2"/>
        <scheme val="minor"/>
      </rPr>
      <t>BL, backward-looking benchmark</t>
    </r>
    <r>
      <rPr>
        <sz val="11"/>
        <color theme="1"/>
        <rFont val="Calibri"/>
        <family val="2"/>
        <scheme val="minor"/>
      </rPr>
      <t>) ja eteenpäin katsovien (</t>
    </r>
    <r>
      <rPr>
        <i/>
        <sz val="11"/>
        <color theme="1"/>
        <rFont val="Calibri"/>
        <family val="2"/>
        <scheme val="minor"/>
      </rPr>
      <t>FL, forward-looking benchmark</t>
    </r>
    <r>
      <rPr>
        <sz val="11"/>
        <color theme="1"/>
        <rFont val="Calibri"/>
        <family val="2"/>
        <scheme val="minor"/>
      </rPr>
      <t xml:space="preserve">) kriteerien avulla. </t>
    </r>
  </si>
  <si>
    <t xml:space="preserve">Sekä taaksepäin että eteenpäin katsovat kriteerit antavat tavoitetasoksi tiukemman rajoitteen (alle 60 %) kun velkasuhde on ollut alle 60%. </t>
  </si>
  <si>
    <t>Velkakriteeriä kuitenkin noudatettaan aina, kun velkasuhde on alle 60 prosenttia suhteessa BKT:hen.</t>
  </si>
  <si>
    <t>Taaksepäin katsova kriteeri tarkastelee sitä, onko velkasuhde alentunut riittävällä nopeudella, joten sen käyttö on mielekästä, kun velkasuhde on ollut laskussa.</t>
  </si>
  <si>
    <r>
      <rPr>
        <b/>
        <sz val="11"/>
        <color theme="1"/>
        <rFont val="Calibri"/>
        <family val="2"/>
        <scheme val="minor"/>
      </rPr>
      <t>Taaksepäin katsova kriteeri</t>
    </r>
    <r>
      <rPr>
        <sz val="11"/>
        <color theme="1"/>
        <rFont val="Calibri"/>
        <family val="2"/>
        <scheme val="minor"/>
      </rPr>
      <t xml:space="preserve"> tarkastelee velkakehitystä vuoden t ja sitä edeltävän kolmen vuoden osalta siten, että vuodelle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asetetaan velan 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>.</t>
    </r>
  </si>
  <si>
    <r>
      <rPr>
        <b/>
        <sz val="11"/>
        <color theme="1"/>
        <rFont val="Calibri"/>
        <family val="2"/>
        <scheme val="minor"/>
      </rPr>
      <t>Eteenpäin katsova kriteeri</t>
    </r>
    <r>
      <rPr>
        <sz val="11"/>
        <color theme="1"/>
        <rFont val="Calibri"/>
        <family val="2"/>
        <scheme val="minor"/>
      </rPr>
      <t xml:space="preserve"> ottaa huomioon tarkasteltavan vuoden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, sitä edeltävän vuoden </t>
    </r>
    <r>
      <rPr>
        <i/>
        <sz val="11"/>
        <color theme="1"/>
        <rFont val="Calibri"/>
        <family val="2"/>
        <scheme val="minor"/>
      </rPr>
      <t>t-1</t>
    </r>
    <r>
      <rPr>
        <sz val="11"/>
        <color theme="1"/>
        <rFont val="Calibri"/>
        <family val="2"/>
        <scheme val="minor"/>
      </rPr>
      <t xml:space="preserve"> ja sitä seuraavan vuoden </t>
    </r>
    <r>
      <rPr>
        <i/>
        <sz val="11"/>
        <color theme="1"/>
        <rFont val="Calibri"/>
        <family val="2"/>
        <scheme val="minor"/>
      </rPr>
      <t xml:space="preserve">t+1 </t>
    </r>
    <r>
      <rPr>
        <sz val="11"/>
        <color theme="1"/>
        <rFont val="Calibri"/>
        <family val="2"/>
        <scheme val="minor"/>
      </rPr>
      <t xml:space="preserve">velkasuhteen, siten että vuodelle </t>
    </r>
    <r>
      <rPr>
        <i/>
        <sz val="11"/>
        <color theme="1"/>
        <rFont val="Calibri"/>
        <family val="2"/>
        <scheme val="minor"/>
      </rPr>
      <t xml:space="preserve">t+2 </t>
    </r>
    <r>
      <rPr>
        <sz val="11"/>
        <color theme="1"/>
        <rFont val="Calibri"/>
        <family val="2"/>
        <scheme val="minor"/>
      </rPr>
      <t xml:space="preserve">lasketaan 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t+2</t>
    </r>
    <r>
      <rPr>
        <i/>
        <sz val="11"/>
        <color theme="1"/>
        <rFont val="Calibri"/>
        <family val="2"/>
        <scheme val="minor"/>
      </rPr>
      <t>.</t>
    </r>
  </si>
  <si>
    <t>Vaihe V</t>
  </si>
  <si>
    <t>Velan tavoitetaso</t>
  </si>
  <si>
    <t>bbt</t>
  </si>
  <si>
    <t>Täyttyykö kriteeri?</t>
  </si>
  <si>
    <r>
      <t>D</t>
    </r>
    <r>
      <rPr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>/BKT</t>
    </r>
    <r>
      <rPr>
        <vertAlign val="superscript"/>
        <sz val="11"/>
        <color theme="1"/>
        <rFont val="Calibri"/>
        <family val="2"/>
        <scheme val="minor"/>
      </rPr>
      <t xml:space="preserve">ADJ </t>
    </r>
  </si>
  <si>
    <t>&lt; bbt</t>
  </si>
  <si>
    <r>
      <rPr>
        <b/>
        <sz val="11"/>
        <color theme="1"/>
        <rFont val="Calibri"/>
        <family val="2"/>
        <scheme val="minor"/>
      </rPr>
      <t>Vaihe V:</t>
    </r>
    <r>
      <rPr>
        <sz val="11"/>
        <color theme="1"/>
        <rFont val="Calibri"/>
        <family val="2"/>
        <scheme val="minor"/>
      </rPr>
      <t xml:space="preserve"> Verrataan suhdannekorjattua velkaa velan tavoitetasoon, joka on laskettu taaksepäin katsovan kriteerin yhteydessä. Jos suhdannekorjattu velka on tavoitetta matalampi, kriteeri täyttyy.</t>
    </r>
  </si>
  <si>
    <t xml:space="preserve">Laskenta perustuu komission Vade Mecum on the Stability and Growth Pact -raportissa (2018 versio) esittämiin menetelmiin ja tulkintoihin vakaus- ja kasvusopimuksen säännöstöstä. </t>
  </si>
  <si>
    <r>
      <t xml:space="preserve">Tulopuolen puolijousto jakaantuu viiteen tuloryhmään </t>
    </r>
    <r>
      <rPr>
        <i/>
        <sz val="11"/>
        <color theme="1"/>
        <rFont val="Calibri"/>
        <family val="2"/>
        <scheme val="minor"/>
      </rPr>
      <t>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, i = 1,…,5. </t>
    </r>
    <r>
      <rPr>
        <sz val="11"/>
        <color theme="1"/>
        <rFont val="Calibri"/>
        <family val="2"/>
        <scheme val="minor"/>
      </rPr>
      <t xml:space="preserve">Menopuolelta tarkastellaan ainoastaan työttömyysmenoja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U</t>
    </r>
    <r>
      <rPr>
        <sz val="11"/>
        <color theme="1"/>
        <rFont val="Calibri"/>
        <family val="2"/>
        <scheme val="minor"/>
      </rPr>
      <t xml:space="preserve">. </t>
    </r>
  </si>
  <si>
    <t>Menosäännön laskenta kuvataan tarkemmin Vade Mecum on the Stability and Growth Pactissa (2018).</t>
  </si>
  <si>
    <t>Komission asettama menosääntö asettaa rajoitteen kokonaismenojen kasvuvauhdille vuodelle 2017 reaalisena ja vuosille 2018-2019 nimellisenä, ks. välilehti "Menosääntö, rajoite".</t>
  </si>
  <si>
    <t xml:space="preserve">Noudatettavan menosäännön ja korjattujen kokonaismenojen kasvuvauhdin välinen erotus (%-yksikköä) tarkasteluvuonna muutetaan euromääräiseksi kertomalla se edellisen vuoden KMA1:lla ja suhteutetaan tarkasteluvuoden BKT:seen, </t>
  </si>
  <si>
    <t>Korjattu menoaggregaatti (KMA2)</t>
  </si>
  <si>
    <t xml:space="preserve">Komissio on yksinkertaistanut laskukaavaa kevään 2017 Vade mecumissa. Vuosien 2018 ja 2019 laskelma noudattaa uutta kaavaa, lopputulokseen muutos ei vaikuta. </t>
  </si>
  <si>
    <t>2018 ja 2019</t>
  </si>
  <si>
    <t>VTV:n arvio noudatettavasta menosäännöstä (reaalinen)</t>
  </si>
  <si>
    <t>Säännöstöä noudatetaan</t>
  </si>
  <si>
    <t>* Vuodet 2018-2019: VM:n ennuste</t>
  </si>
  <si>
    <t>Vakaus- ja kasvusopimuksen säännöstön mukaan keskipitkän aikavälin tavoite on saavutettu, kun marginaali siihen on 0,25 prosenttiyksikköä.</t>
  </si>
  <si>
    <t>09 432 5730</t>
  </si>
  <si>
    <t>Lisätietoja:</t>
  </si>
  <si>
    <t>martti.pykari@vtv.fi</t>
  </si>
  <si>
    <t>Ekonomisti Leena Savolainen</t>
  </si>
  <si>
    <t>Ekonomisti Martti Pykäri</t>
  </si>
  <si>
    <t xml:space="preserve">Tässä esitellään tarkastusviraston laskelmat rakenteellisesta jäämästä ja sen muutoksesta niin kuin se on esitetty raportissa. </t>
  </si>
  <si>
    <t>Tarkastusviraston syksyn 2018 ennakkoarvion mukaan rakenteellisen jäämän sääntöön syntyy poikkeama vuonna 2018 mutta vuonna 2019 rakenteellisen jäämän keskipitkän aikavälin tavoite saavutetaan.</t>
  </si>
  <si>
    <t xml:space="preserve">Tässä esitellään tarkastusviraston laskelmat menosäännön noudattamisesta niin kuin on esitetty raportissa. </t>
  </si>
  <si>
    <t>Valtiovarainministeriön (VM) aineistot perustuvat vuoden 2019 alustavaan talousarviosuunnitelmaan sekä muuhun VM:n tarkastusvirastolle toimittamaan aineistoon.</t>
  </si>
  <si>
    <t xml:space="preserve">Laskennan ensimmäinen vaihe on vähentää julkisista kokonaismenoista tiettyjä eriä alla olevan taulukon mukaisesti. </t>
  </si>
  <si>
    <t>Sekä rakenteellisen jäämän sääntöön että menosääntöön syntyy ennakkoarvion mukaan poikkeama vuonna 2018 mutta poikkeamat eivät ole sääntöjen tarkoittamalla tavalla merkittäviä.</t>
  </si>
  <si>
    <t xml:space="preserve">Rakenteellisen jäämän keskipitkän aikavälin tavoite saavutetaan ennakkoarvion mukaan vuonna 2019 ja menosääntöä noudatetaan vuonna 2019. </t>
  </si>
  <si>
    <t>Noudatettava menosääntö, VTV:n arvio (nimellinen), %</t>
  </si>
  <si>
    <t>Poikkeama, % suhteessa BKT:hen*</t>
  </si>
  <si>
    <t>Onko poikkeama merkittävä (&lt;-0,5)?**</t>
  </si>
  <si>
    <t>VTV:n arvio noudatettavasta menosäännöstä (nimellinen)</t>
  </si>
  <si>
    <t>Saatu reaalinen menosääntö muutetaan nimelliseksi komission ennusteen mukaisen BKT-deflaattorin avulla.</t>
  </si>
  <si>
    <t xml:space="preserve">Tarkastusviraston ennakkoarvion mukaan menosääntöön syntyy vuonna 2018 poikkeama, joka ei ole sääntöjen tarkoittamalla tavalla merkittävä, ja vuonna 2019 menosääntöä noudatetaan. </t>
  </si>
  <si>
    <t>09 432 5833</t>
  </si>
  <si>
    <t>Tässä työkirjassa esitellään VTV:n finanssipolitiikan valvonnan syksyn 2018 raportin laskelmat liittyen vakaus- ja kasvusopimuksen noudattamisen arvioon.</t>
  </si>
  <si>
    <t>VM, Taloudellinen katsaus, syksy 2018</t>
  </si>
  <si>
    <r>
      <t xml:space="preserve">Suhdannekorjattu velkasuhde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i/>
        <sz val="11"/>
        <color theme="1"/>
        <rFont val="Calibri"/>
        <family val="2"/>
        <scheme val="minor"/>
      </rPr>
      <t>/BKT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 xml:space="preserve"> lasketaan seuraavasti (ks. Vade Mecum (2018), s. 72): </t>
    </r>
  </si>
  <si>
    <r>
      <rPr>
        <b/>
        <sz val="11"/>
        <rFont val="Calibri"/>
        <family val="2"/>
        <scheme val="minor"/>
      </rPr>
      <t>Vaihe III:</t>
    </r>
    <r>
      <rPr>
        <sz val="11"/>
        <rFont val="Calibri"/>
        <family val="2"/>
        <scheme val="minor"/>
      </rPr>
      <t xml:space="preserve"> Lasketaan ns. nimellinen potentiaalinen bkt eli suhdannekorjattu bkt (</t>
    </r>
    <r>
      <rPr>
        <i/>
        <sz val="11"/>
        <rFont val="Calibri"/>
        <family val="2"/>
        <scheme val="minor"/>
      </rPr>
      <t>BKT</t>
    </r>
    <r>
      <rPr>
        <i/>
        <vertAlign val="superscript"/>
        <sz val="11"/>
        <rFont val="Calibri"/>
        <family val="2"/>
        <scheme val="minor"/>
      </rPr>
      <t>ADJ</t>
    </r>
    <r>
      <rPr>
        <sz val="11"/>
        <rFont val="Calibri"/>
        <family val="2"/>
        <scheme val="minor"/>
      </rPr>
      <t xml:space="preserve">) korjaamalla vuoden </t>
    </r>
    <r>
      <rPr>
        <i/>
        <sz val="11"/>
        <rFont val="Calibri"/>
        <family val="2"/>
        <scheme val="minor"/>
      </rPr>
      <t xml:space="preserve">t-3 </t>
    </r>
    <r>
      <rPr>
        <sz val="11"/>
        <rFont val="Calibri"/>
        <family val="2"/>
        <scheme val="minor"/>
      </rPr>
      <t>toteutunut käypähintainen bkt sekä bkt-deflaattorin muutoksella ja potentiaalisen tuotannon kasvuvauhdilla.</t>
    </r>
  </si>
  <si>
    <r>
      <t>D</t>
    </r>
    <r>
      <rPr>
        <b/>
        <vertAlign val="superscript"/>
        <sz val="11"/>
        <color theme="1"/>
        <rFont val="Calibri"/>
        <family val="2"/>
        <scheme val="minor"/>
      </rPr>
      <t>ADJ</t>
    </r>
    <r>
      <rPr>
        <b/>
        <sz val="11"/>
        <color theme="1"/>
        <rFont val="Calibri"/>
        <family val="2"/>
        <scheme val="minor"/>
      </rPr>
      <t>/BKT</t>
    </r>
    <r>
      <rPr>
        <b/>
        <vertAlign val="superscript"/>
        <sz val="11"/>
        <color theme="1"/>
        <rFont val="Calibri"/>
        <family val="2"/>
        <scheme val="minor"/>
      </rPr>
      <t>ADJ</t>
    </r>
  </si>
  <si>
    <t>VM: taloudellinen katsaus, syksy 2018</t>
  </si>
  <si>
    <t>VM: Taloudellinen katsaus syksy 2018</t>
  </si>
  <si>
    <t>Ei</t>
  </si>
  <si>
    <t>Tässä esitellään tarkastusviraston laskelmat suhdannekorjatusta velasta niin kuin se on esitetty raportissa.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</si>
</sst>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2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0.0"/>
    <numFmt numFmtId="165" formatCode="0.0\ %"/>
    <numFmt numFmtId="166" formatCode="0.00000"/>
    <numFmt numFmtId="167" formatCode="0.0000"/>
    <numFmt numFmtId="168" formatCode="_-* #,##0.00\ _m_k_-;\-* #,##0.00\ _m_k_-;_-* &quot;-&quot;??\ _m_k_-;_-@_-"/>
    <numFmt numFmtId="169" formatCode="_-* #,##0.00\ [$€-1]_-;\-* #,##0.00\ [$€-1]_-;_-* &quot;-&quot;??\ [$€-1]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#,##0.0;\-#,##0.0;;"/>
    <numFmt numFmtId="176" formatCode="_-[$CHF]\ \ #,##0.00_-;\-[$CHF]\ * #,##0.00_-;_-[$CHF]\ * &quot;-&quot;??_-;_-@_-"/>
    <numFmt numFmtId="177" formatCode="#,##0\ &quot;SIT&quot;;\-#,##0\ &quot;SIT&quot;"/>
    <numFmt numFmtId="178" formatCode="[$DEM-4C0A]#,##0.00_ ;\-[$DEM-4C0A]#,##0.00\ "/>
    <numFmt numFmtId="179" formatCode="_-* #,##0_-;\-* #,##0_-;_-* &quot;-&quot;_-;_-@_-"/>
    <numFmt numFmtId="180" formatCode="_-* #,##0.00_-;\-* #,##0.00_-;_-* &quot;-&quot;??_-;_-@_-"/>
    <numFmt numFmtId="181" formatCode="_-[$€-2]* #,##0.00_-;\-[$€-2]* #,##0.00_-;_-[$€-2]* &quot;-&quot;??_-"/>
    <numFmt numFmtId="182" formatCode="0.000"/>
    <numFmt numFmtId="183" formatCode="0.000\ %"/>
  </numFmts>
  <fonts count="103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0"/>
      <name val="Arial"/>
      <family val="2"/>
    </font>
    <font>
      <sz val="11"/>
      <color indexed="2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sz val="8"/>
      <name val="Verdan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1"/>
      <color indexed="10"/>
      <name val="Calibri"/>
      <family val="2"/>
    </font>
    <font>
      <b/>
      <sz val="12"/>
      <name val="Arial"/>
      <family val="2"/>
    </font>
    <font>
      <b/>
      <sz val="8"/>
      <name val="MS Sans Serif"/>
      <family val="2"/>
    </font>
    <font>
      <sz val="8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8.5"/>
      <name val="MS Sans Serif"/>
      <family val="2"/>
    </font>
    <font>
      <sz val="11"/>
      <color indexed="19"/>
      <name val="Calibri"/>
      <family val="2"/>
    </font>
    <font>
      <b/>
      <sz val="18"/>
      <color indexed="62"/>
      <name val="Cambria"/>
      <family val="2"/>
    </font>
    <font>
      <sz val="8"/>
      <color indexed="55"/>
      <name val="MS Sans Serif"/>
      <family val="2"/>
    </font>
    <font>
      <sz val="8"/>
      <name val="MS Sans Serif"/>
      <family val="2"/>
    </font>
    <font>
      <sz val="8"/>
      <name val="Helvetica"/>
      <family val="2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i/>
      <sz val="11"/>
      <color theme="1"/>
      <name val="Calibri"/>
      <family val="2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vertAlign val="superscript"/>
      <sz val="11"/>
      <color theme="1"/>
      <name val="Calibri"/>
      <family val="2"/>
      <scheme val="minor"/>
    </font>
    <font>
      <i/>
      <vertAlign val="superscript"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vertAlign val="subscript"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vertAlign val="superscript"/>
      <sz val="11"/>
      <color theme="1"/>
      <name val="Calibri"/>
      <family val="2"/>
    </font>
    <font>
      <b/>
      <i/>
      <sz val="11"/>
      <color theme="1"/>
      <name val="Calibri"/>
      <family val="2"/>
      <scheme val="minor"/>
    </font>
    <font>
      <b/>
      <i/>
      <vertAlign val="subscript"/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color theme="1"/>
      <name val="Calibri"/>
      <family val="2"/>
    </font>
    <font>
      <sz val="9.9"/>
      <color theme="1"/>
      <name val="Arial"/>
      <family val="2"/>
    </font>
    <font>
      <b/>
      <sz val="12"/>
      <color theme="0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i/>
      <vertAlign val="subscript"/>
      <sz val="11"/>
      <color theme="1"/>
      <name val="Calibri"/>
      <family val="2"/>
    </font>
    <font>
      <b/>
      <sz val="11"/>
      <color theme="5" tint="-0.24997711111789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9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sz val="10"/>
      <name val="MS Sans Serif"/>
      <family val="2"/>
    </font>
    <font>
      <sz val="10"/>
      <name val="Tms Rmn"/>
    </font>
    <font>
      <sz val="9"/>
      <name val="Times New Roman"/>
      <family val="1"/>
    </font>
    <font>
      <sz val="18"/>
      <color theme="3"/>
      <name val="Calibri"/>
      <family val="2"/>
      <scheme val="major"/>
    </font>
    <font>
      <sz val="11"/>
      <name val="Tms Rmn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name val="Times New Roman"/>
      <family val="1"/>
    </font>
    <font>
      <u/>
      <sz val="10"/>
      <color indexed="36"/>
      <name val="Arial"/>
      <family val="2"/>
    </font>
    <font>
      <sz val="10"/>
      <color indexed="20"/>
      <name val="Arial"/>
      <family val="2"/>
    </font>
    <font>
      <b/>
      <sz val="11"/>
      <color indexed="52"/>
      <name val="Calibri"/>
      <family val="2"/>
    </font>
    <font>
      <b/>
      <sz val="10"/>
      <color indexed="52"/>
      <name val="Arial"/>
      <family val="2"/>
    </font>
    <font>
      <sz val="10"/>
      <name val="Arial CE"/>
      <charset val="238"/>
    </font>
    <font>
      <b/>
      <sz val="10"/>
      <color indexed="9"/>
      <name val="Arial"/>
      <family val="2"/>
    </font>
    <font>
      <sz val="9"/>
      <name val="Times"/>
      <family val="1"/>
    </font>
    <font>
      <i/>
      <sz val="10"/>
      <color indexed="23"/>
      <name val="Arial"/>
      <family val="2"/>
    </font>
    <font>
      <sz val="14"/>
      <name val="Helv"/>
    </font>
    <font>
      <b/>
      <sz val="11"/>
      <color rgb="FFFF0000"/>
      <name val="Calibri"/>
      <family val="2"/>
      <scheme val="minor"/>
    </font>
    <font>
      <i/>
      <sz val="11"/>
      <name val="Calibri"/>
      <family val="2"/>
      <scheme val="minor"/>
    </font>
    <font>
      <i/>
      <vertAlign val="superscript"/>
      <sz val="11"/>
      <name val="Calibri"/>
      <family val="2"/>
      <scheme val="minor"/>
    </font>
    <font>
      <b/>
      <sz val="12"/>
      <name val="Times New Roman"/>
      <family val="1"/>
    </font>
    <font>
      <b/>
      <vertAlign val="superscript"/>
      <sz val="11"/>
      <color theme="1"/>
      <name val="Calibri"/>
      <family val="2"/>
      <scheme val="minor"/>
    </font>
    <font>
      <sz val="9"/>
      <color rgb="FF000000"/>
      <name val="Inherit"/>
    </font>
    <font>
      <sz val="10"/>
      <color rgb="FF000000"/>
      <name val="Inherit"/>
    </font>
    <font>
      <b/>
      <sz val="10"/>
      <color rgb="FFFF0000"/>
      <name val="Inherit"/>
    </font>
    <font>
      <sz val="12.1"/>
      <color rgb="FF000000"/>
      <name val="Inherit"/>
    </font>
    <font>
      <b/>
      <sz val="8"/>
      <color rgb="FF000000"/>
      <name val="Calibri"/>
      <family val="2"/>
    </font>
    <font>
      <sz val="6"/>
      <color rgb="FF000000"/>
      <name val="Verdana"/>
      <family val="2"/>
    </font>
  </fonts>
  <fills count="7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C9D"/>
        <bgColor indexed="64"/>
      </patternFill>
    </fill>
    <fill>
      <patternFill patternType="solid">
        <fgColor rgb="FFFF9BE0"/>
        <bgColor indexed="64"/>
      </patternFill>
    </fill>
    <fill>
      <patternFill patternType="solid">
        <fgColor rgb="FF00D6B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1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27"/>
        <bgColor indexed="8"/>
      </patternFill>
    </fill>
    <fill>
      <patternFill patternType="solid">
        <fgColor theme="4" tint="0.8999908444471571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5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/>
      <top style="double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285">
    <xf numFmtId="0" fontId="0" fillId="0" borderId="0"/>
    <xf numFmtId="0" fontId="21" fillId="0" borderId="0" applyNumberFormat="0" applyFill="0" applyBorder="0" applyAlignment="0" applyProtection="0"/>
    <xf numFmtId="0" fontId="28" fillId="0" borderId="12">
      <protection locked="0"/>
    </xf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45" borderId="0" applyNumberFormat="0" applyBorder="0" applyAlignment="0" applyProtection="0"/>
    <xf numFmtId="0" fontId="19" fillId="36" borderId="0" applyNumberFormat="0" applyBorder="0" applyAlignment="0" applyProtection="0"/>
    <xf numFmtId="0" fontId="19" fillId="35" borderId="0" applyNumberFormat="0" applyBorder="0" applyAlignment="0" applyProtection="0"/>
    <xf numFmtId="0" fontId="19" fillId="45" borderId="0" applyNumberFormat="0" applyBorder="0" applyAlignment="0" applyProtection="0"/>
    <xf numFmtId="0" fontId="19" fillId="35" borderId="0" applyNumberFormat="0" applyBorder="0" applyAlignment="0" applyProtection="0"/>
    <xf numFmtId="0" fontId="19" fillId="38" borderId="0" applyNumberFormat="0" applyBorder="0" applyAlignment="0" applyProtection="0"/>
    <xf numFmtId="0" fontId="19" fillId="44" borderId="0" applyNumberFormat="0" applyBorder="0" applyAlignment="0" applyProtection="0"/>
    <xf numFmtId="0" fontId="19" fillId="33" borderId="0" applyNumberFormat="0" applyBorder="0" applyAlignment="0" applyProtection="0"/>
    <xf numFmtId="0" fontId="19" fillId="35" borderId="0" applyNumberFormat="0" applyBorder="0" applyAlignment="0" applyProtection="0"/>
    <xf numFmtId="0" fontId="19" fillId="45" borderId="0" applyNumberFormat="0" applyBorder="0" applyAlignment="0" applyProtection="0"/>
    <xf numFmtId="0" fontId="20" fillId="35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3" borderId="0" applyNumberFormat="0" applyBorder="0" applyAlignment="0" applyProtection="0"/>
    <xf numFmtId="0" fontId="20" fillId="35" borderId="0" applyNumberFormat="0" applyBorder="0" applyAlignment="0" applyProtection="0"/>
    <xf numFmtId="0" fontId="20" fillId="38" borderId="0" applyNumberFormat="0" applyBorder="0" applyAlignment="0" applyProtection="0"/>
    <xf numFmtId="0" fontId="20" fillId="46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47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32" fillId="49" borderId="0" applyAlignment="0"/>
    <xf numFmtId="0" fontId="33" fillId="0" borderId="0">
      <alignment vertical="top"/>
    </xf>
    <xf numFmtId="0" fontId="34" fillId="0" borderId="14" applyBorder="0">
      <alignment horizontal="left" vertical="top"/>
    </xf>
    <xf numFmtId="0" fontId="21" fillId="45" borderId="12" applyNumberFormat="0" applyFont="0" applyAlignment="0" applyProtection="0"/>
    <xf numFmtId="0" fontId="22" fillId="34" borderId="0" applyNumberFormat="0" applyBorder="0" applyAlignment="0" applyProtection="0"/>
    <xf numFmtId="0" fontId="25" fillId="35" borderId="0" applyNumberFormat="0" applyBorder="0" applyAlignment="0" applyProtection="0"/>
    <xf numFmtId="0" fontId="38" fillId="0" borderId="0">
      <alignment vertical="top"/>
    </xf>
    <xf numFmtId="0" fontId="31" fillId="48" borderId="10" applyNumberFormat="0" applyAlignment="0" applyProtection="0"/>
    <xf numFmtId="0" fontId="30" fillId="0" borderId="18" applyNumberFormat="0" applyFill="0" applyAlignment="0" applyProtection="0"/>
    <xf numFmtId="0" fontId="39" fillId="44" borderId="0" applyNumberFormat="0" applyBorder="0" applyAlignment="0" applyProtection="0"/>
    <xf numFmtId="0" fontId="40" fillId="0" borderId="0" applyNumberFormat="0" applyFill="0" applyBorder="0" applyAlignment="0" applyProtection="0"/>
    <xf numFmtId="0" fontId="35" fillId="0" borderId="15" applyNumberFormat="0" applyFill="0" applyAlignment="0" applyProtection="0"/>
    <xf numFmtId="0" fontId="36" fillId="0" borderId="16" applyNumberFormat="0" applyFill="0" applyAlignment="0" applyProtection="0"/>
    <xf numFmtId="0" fontId="37" fillId="0" borderId="17" applyNumberFormat="0" applyFill="0" applyAlignment="0" applyProtection="0"/>
    <xf numFmtId="0" fontId="37" fillId="0" borderId="0" applyNumberFormat="0" applyFill="0" applyBorder="0" applyAlignment="0" applyProtection="0"/>
    <xf numFmtId="0" fontId="41" fillId="0" borderId="0" applyNumberFormat="0">
      <alignment horizontal="left" vertical="top" wrapText="1"/>
    </xf>
    <xf numFmtId="0" fontId="42" fillId="0" borderId="12" applyNumberFormat="0">
      <alignment horizontal="left" vertical="top" wrapText="1" shrinkToFit="1"/>
      <protection locked="0"/>
    </xf>
    <xf numFmtId="0" fontId="24" fillId="0" borderId="0" applyNumberFormat="0" applyFill="0" applyBorder="0" applyAlignment="0" applyProtection="0"/>
    <xf numFmtId="0" fontId="43" fillId="0" borderId="0"/>
    <xf numFmtId="0" fontId="29" fillId="0" borderId="19" applyNumberFormat="0" applyFill="0" applyAlignment="0" applyProtection="0"/>
    <xf numFmtId="0" fontId="26" fillId="44" borderId="10" applyNumberFormat="0" applyAlignment="0" applyProtection="0"/>
    <xf numFmtId="0" fontId="23" fillId="43" borderId="11" applyNumberFormat="0" applyAlignment="0" applyProtection="0"/>
    <xf numFmtId="0" fontId="27" fillId="48" borderId="13" applyNumberFormat="0" applyAlignment="0" applyProtection="0"/>
    <xf numFmtId="0" fontId="30" fillId="0" borderId="0" applyNumberForma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18" fillId="12" borderId="0" applyNumberFormat="0" applyBorder="0" applyAlignment="0" applyProtection="0"/>
    <xf numFmtId="0" fontId="18" fillId="16" borderId="0" applyNumberFormat="0" applyBorder="0" applyAlignment="0" applyProtection="0"/>
    <xf numFmtId="0" fontId="18" fillId="20" borderId="0" applyNumberFormat="0" applyBorder="0" applyAlignment="0" applyProtection="0"/>
    <xf numFmtId="0" fontId="18" fillId="24" borderId="0" applyNumberFormat="0" applyBorder="0" applyAlignment="0" applyProtection="0"/>
    <xf numFmtId="0" fontId="18" fillId="28" borderId="0" applyNumberFormat="0" applyBorder="0" applyAlignment="0" applyProtection="0"/>
    <xf numFmtId="0" fontId="18" fillId="32" borderId="0" applyNumberFormat="0" applyBorder="0" applyAlignment="0" applyProtection="0"/>
    <xf numFmtId="0" fontId="18" fillId="9" borderId="0" applyNumberFormat="0" applyBorder="0" applyAlignment="0" applyProtection="0"/>
    <xf numFmtId="0" fontId="18" fillId="13" borderId="0" applyNumberFormat="0" applyBorder="0" applyAlignment="0" applyProtection="0"/>
    <xf numFmtId="0" fontId="18" fillId="17" borderId="0" applyNumberFormat="0" applyBorder="0" applyAlignment="0" applyProtection="0"/>
    <xf numFmtId="0" fontId="18" fillId="21" borderId="0" applyNumberFormat="0" applyBorder="0" applyAlignment="0" applyProtection="0"/>
    <xf numFmtId="0" fontId="18" fillId="25" borderId="0" applyNumberFormat="0" applyBorder="0" applyAlignment="0" applyProtection="0"/>
    <xf numFmtId="0" fontId="18" fillId="29" borderId="0" applyNumberFormat="0" applyBorder="0" applyAlignment="0" applyProtection="0"/>
    <xf numFmtId="0" fontId="8" fillId="3" borderId="0" applyNumberFormat="0" applyBorder="0" applyAlignment="0" applyProtection="0"/>
    <xf numFmtId="0" fontId="12" fillId="6" borderId="4" applyNumberFormat="0" applyAlignment="0" applyProtection="0"/>
    <xf numFmtId="0" fontId="14" fillId="7" borderId="7" applyNumberFormat="0" applyAlignment="0" applyProtection="0"/>
    <xf numFmtId="0" fontId="1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10" fillId="5" borderId="4" applyNumberFormat="0" applyAlignment="0" applyProtection="0"/>
    <xf numFmtId="0" fontId="13" fillId="0" borderId="6" applyNumberFormat="0" applyFill="0" applyAlignment="0" applyProtection="0"/>
    <xf numFmtId="0" fontId="9" fillId="4" borderId="0" applyNumberFormat="0" applyBorder="0" applyAlignment="0" applyProtection="0"/>
    <xf numFmtId="0" fontId="2" fillId="8" borderId="8" applyNumberFormat="0" applyFont="0" applyAlignment="0" applyProtection="0"/>
    <xf numFmtId="0" fontId="11" fillId="6" borderId="5" applyNumberFormat="0" applyAlignment="0" applyProtection="0"/>
    <xf numFmtId="0" fontId="3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44" fillId="0" borderId="0"/>
    <xf numFmtId="0" fontId="21" fillId="0" borderId="0"/>
    <xf numFmtId="9" fontId="2" fillId="0" borderId="0" applyFont="0" applyFill="0" applyBorder="0" applyAlignment="0" applyProtection="0"/>
    <xf numFmtId="0" fontId="21" fillId="0" borderId="0"/>
    <xf numFmtId="0" fontId="48" fillId="0" borderId="0" applyNumberFormat="0" applyBorder="0" applyAlignment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60" fillId="0" borderId="0"/>
    <xf numFmtId="0" fontId="48" fillId="0" borderId="0" applyNumberFormat="0" applyBorder="0" applyAlignment="0"/>
    <xf numFmtId="0" fontId="21" fillId="0" borderId="0"/>
    <xf numFmtId="0" fontId="6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1" fillId="0" borderId="0"/>
    <xf numFmtId="0" fontId="73" fillId="10" borderId="0" applyNumberFormat="0" applyBorder="0" applyAlignment="0" applyProtection="0"/>
    <xf numFmtId="0" fontId="73" fillId="10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73" fillId="14" borderId="0" applyNumberFormat="0" applyBorder="0" applyAlignment="0" applyProtection="0"/>
    <xf numFmtId="0" fontId="73" fillId="14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73" fillId="18" borderId="0" applyNumberFormat="0" applyBorder="0" applyAlignment="0" applyProtection="0"/>
    <xf numFmtId="0" fontId="73" fillId="18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73" fillId="22" borderId="0" applyNumberFormat="0" applyBorder="0" applyAlignment="0" applyProtection="0"/>
    <xf numFmtId="0" fontId="73" fillId="22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73" fillId="26" borderId="0" applyNumberFormat="0" applyBorder="0" applyAlignment="0" applyProtection="0"/>
    <xf numFmtId="0" fontId="73" fillId="26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73" fillId="30" borderId="0" applyNumberFormat="0" applyBorder="0" applyAlignment="0" applyProtection="0"/>
    <xf numFmtId="0" fontId="73" fillId="30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73" fillId="11" borderId="0" applyNumberFormat="0" applyBorder="0" applyAlignment="0" applyProtection="0"/>
    <xf numFmtId="0" fontId="73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73" fillId="15" borderId="0" applyNumberFormat="0" applyBorder="0" applyAlignment="0" applyProtection="0"/>
    <xf numFmtId="0" fontId="73" fillId="15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73" fillId="19" borderId="0" applyNumberFormat="0" applyBorder="0" applyAlignment="0" applyProtection="0"/>
    <xf numFmtId="0" fontId="73" fillId="19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73" fillId="23" borderId="0" applyNumberFormat="0" applyBorder="0" applyAlignment="0" applyProtection="0"/>
    <xf numFmtId="0" fontId="73" fillId="2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73" fillId="27" borderId="0" applyNumberFormat="0" applyBorder="0" applyAlignment="0" applyProtection="0"/>
    <xf numFmtId="0" fontId="73" fillId="27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73" fillId="31" borderId="0" applyNumberFormat="0" applyBorder="0" applyAlignment="0" applyProtection="0"/>
    <xf numFmtId="0" fontId="73" fillId="31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0" fillId="35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3" borderId="0" applyNumberFormat="0" applyBorder="0" applyAlignment="0" applyProtection="0"/>
    <xf numFmtId="0" fontId="20" fillId="35" borderId="0" applyNumberFormat="0" applyBorder="0" applyAlignment="0" applyProtection="0"/>
    <xf numFmtId="0" fontId="20" fillId="38" borderId="0" applyNumberFormat="0" applyBorder="0" applyAlignment="0" applyProtection="0"/>
    <xf numFmtId="0" fontId="18" fillId="12" borderId="0" applyNumberFormat="0" applyBorder="0" applyAlignment="0" applyProtection="0"/>
    <xf numFmtId="0" fontId="18" fillId="16" borderId="0" applyNumberFormat="0" applyBorder="0" applyAlignment="0" applyProtection="0"/>
    <xf numFmtId="0" fontId="18" fillId="20" borderId="0" applyNumberFormat="0" applyBorder="0" applyAlignment="0" applyProtection="0"/>
    <xf numFmtId="0" fontId="18" fillId="24" borderId="0" applyNumberFormat="0" applyBorder="0" applyAlignment="0" applyProtection="0"/>
    <xf numFmtId="0" fontId="18" fillId="28" borderId="0" applyNumberFormat="0" applyBorder="0" applyAlignment="0" applyProtection="0"/>
    <xf numFmtId="0" fontId="18" fillId="32" borderId="0" applyNumberFormat="0" applyBorder="0" applyAlignment="0" applyProtection="0"/>
    <xf numFmtId="0" fontId="18" fillId="9" borderId="0" applyNumberFormat="0" applyBorder="0" applyAlignment="0" applyProtection="0"/>
    <xf numFmtId="0" fontId="18" fillId="13" borderId="0" applyNumberFormat="0" applyBorder="0" applyAlignment="0" applyProtection="0"/>
    <xf numFmtId="0" fontId="18" fillId="17" borderId="0" applyNumberFormat="0" applyBorder="0" applyAlignment="0" applyProtection="0"/>
    <xf numFmtId="0" fontId="18" fillId="21" borderId="0" applyNumberFormat="0" applyBorder="0" applyAlignment="0" applyProtection="0"/>
    <xf numFmtId="0" fontId="18" fillId="25" borderId="0" applyNumberFormat="0" applyBorder="0" applyAlignment="0" applyProtection="0"/>
    <xf numFmtId="0" fontId="18" fillId="29" borderId="0" applyNumberFormat="0" applyBorder="0" applyAlignment="0" applyProtection="0"/>
    <xf numFmtId="0" fontId="20" fillId="46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47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75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8" fillId="3" borderId="0" applyNumberFormat="0" applyBorder="0" applyAlignment="0" applyProtection="0"/>
    <xf numFmtId="2" fontId="21" fillId="63" borderId="0"/>
    <xf numFmtId="0" fontId="12" fillId="6" borderId="4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14" fillId="7" borderId="7" applyNumberFormat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9" fontId="21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3" fillId="8" borderId="8" applyNumberFormat="0" applyFont="0" applyAlignment="0" applyProtection="0"/>
    <xf numFmtId="0" fontId="73" fillId="8" borderId="8" applyNumberFormat="0" applyFont="0" applyAlignment="0" applyProtection="0"/>
    <xf numFmtId="0" fontId="21" fillId="45" borderId="12" applyNumberFormat="0" applyFont="0" applyAlignment="0" applyProtection="0"/>
    <xf numFmtId="0" fontId="21" fillId="45" borderId="12" applyNumberFormat="0" applyFont="0" applyAlignment="0" applyProtection="0"/>
    <xf numFmtId="0" fontId="73" fillId="8" borderId="8" applyNumberFormat="0" applyFont="0" applyAlignment="0" applyProtection="0"/>
    <xf numFmtId="0" fontId="21" fillId="45" borderId="12" applyNumberFormat="0" applyFont="0" applyAlignment="0" applyProtection="0"/>
    <xf numFmtId="0" fontId="21" fillId="45" borderId="12" applyNumberFormat="0" applyFont="0" applyAlignment="0" applyProtection="0"/>
    <xf numFmtId="0" fontId="21" fillId="45" borderId="12" applyNumberFormat="0" applyFont="0" applyAlignment="0" applyProtection="0"/>
    <xf numFmtId="0" fontId="21" fillId="45" borderId="12" applyNumberFormat="0" applyFont="0" applyAlignment="0" applyProtection="0"/>
    <xf numFmtId="0" fontId="22" fillId="34" borderId="0" applyNumberFormat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0" fontId="25" fillId="35" borderId="0" applyNumberFormat="0" applyBorder="0" applyAlignment="0" applyProtection="0"/>
    <xf numFmtId="0" fontId="10" fillId="5" borderId="4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2" fontId="21" fillId="64" borderId="0"/>
    <xf numFmtId="0" fontId="13" fillId="0" borderId="6" applyNumberFormat="0" applyFill="0" applyAlignment="0" applyProtection="0"/>
    <xf numFmtId="0" fontId="30" fillId="0" borderId="18" applyNumberFormat="0" applyFill="0" applyAlignment="0" applyProtection="0"/>
    <xf numFmtId="0" fontId="39" fillId="44" borderId="0" applyNumberFormat="0" applyBorder="0" applyAlignment="0" applyProtection="0"/>
    <xf numFmtId="0" fontId="9" fillId="4" borderId="0" applyNumberFormat="0" applyBorder="0" applyAlignment="0" applyProtection="0"/>
    <xf numFmtId="0" fontId="75" fillId="0" borderId="0" applyNumberFormat="0" applyFill="0" applyBorder="0" applyAlignment="0" applyProtection="0"/>
    <xf numFmtId="0" fontId="21" fillId="0" borderId="0"/>
    <xf numFmtId="0" fontId="19" fillId="0" borderId="0"/>
    <xf numFmtId="0" fontId="21" fillId="0" borderId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5" fillId="0" borderId="0"/>
    <xf numFmtId="0" fontId="2" fillId="0" borderId="0"/>
    <xf numFmtId="0" fontId="21" fillId="0" borderId="0"/>
    <xf numFmtId="0" fontId="73" fillId="0" borderId="0"/>
    <xf numFmtId="0" fontId="21" fillId="0" borderId="0" applyNumberFormat="0" applyFill="0" applyBorder="0" applyAlignment="0" applyProtection="0"/>
    <xf numFmtId="0" fontId="73" fillId="0" borderId="0"/>
    <xf numFmtId="0" fontId="2" fillId="0" borderId="0"/>
    <xf numFmtId="0" fontId="2" fillId="0" borderId="0"/>
    <xf numFmtId="0" fontId="21" fillId="0" borderId="0" applyNumberFormat="0" applyFill="0" applyBorder="0" applyAlignment="0" applyProtection="0"/>
    <xf numFmtId="0" fontId="76" fillId="0" borderId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/>
    <xf numFmtId="0" fontId="2" fillId="0" borderId="0"/>
    <xf numFmtId="0" fontId="2" fillId="0" borderId="0"/>
    <xf numFmtId="0" fontId="73" fillId="0" borderId="0"/>
    <xf numFmtId="0" fontId="77" fillId="0" borderId="28" applyNumberFormat="0" applyFill="0" applyAlignment="0" applyProtection="0"/>
    <xf numFmtId="0" fontId="77" fillId="0" borderId="28" applyNumberFormat="0" applyFill="0" applyAlignment="0" applyProtection="0"/>
    <xf numFmtId="0" fontId="77" fillId="0" borderId="28" applyNumberFormat="0" applyFill="0" applyAlignment="0" applyProtection="0"/>
    <xf numFmtId="0" fontId="77" fillId="0" borderId="28" applyNumberFormat="0" applyFill="0" applyAlignment="0" applyProtection="0"/>
    <xf numFmtId="0" fontId="77" fillId="0" borderId="28" applyNumberFormat="0" applyFill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45" borderId="12" applyNumberFormat="0" applyFont="0" applyAlignment="0" applyProtection="0"/>
    <xf numFmtId="0" fontId="21" fillId="45" borderId="12" applyNumberFormat="0" applyFont="0" applyAlignment="0" applyProtection="0"/>
    <xf numFmtId="0" fontId="35" fillId="0" borderId="15" applyNumberFormat="0" applyFill="0" applyAlignment="0" applyProtection="0"/>
    <xf numFmtId="0" fontId="36" fillId="0" borderId="16" applyNumberFormat="0" applyFill="0" applyAlignment="0" applyProtection="0"/>
    <xf numFmtId="0" fontId="37" fillId="0" borderId="17" applyNumberFormat="0" applyFill="0" applyAlignment="0" applyProtection="0"/>
    <xf numFmtId="0" fontId="37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1" fillId="6" borderId="5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75" fillId="0" borderId="0" applyFont="0" applyFill="0" applyBorder="0" applyAlignment="0" applyProtection="0"/>
    <xf numFmtId="0" fontId="28" fillId="0" borderId="12"/>
    <xf numFmtId="0" fontId="28" fillId="0" borderId="12"/>
    <xf numFmtId="0" fontId="28" fillId="0" borderId="12"/>
    <xf numFmtId="0" fontId="42" fillId="0" borderId="12" applyNumberFormat="0">
      <alignment horizontal="left" vertical="top" wrapText="1" shrinkToFit="1"/>
      <protection locked="0"/>
    </xf>
    <xf numFmtId="0" fontId="42" fillId="0" borderId="12" applyNumberFormat="0">
      <alignment horizontal="left" vertical="top" wrapText="1" shrinkToFit="1"/>
      <protection locked="0"/>
    </xf>
    <xf numFmtId="0" fontId="28" fillId="0" borderId="12">
      <protection locked="0"/>
    </xf>
    <xf numFmtId="0" fontId="28" fillId="0" borderId="12">
      <protection locked="0"/>
    </xf>
    <xf numFmtId="0" fontId="28" fillId="0" borderId="12">
      <protection locked="0"/>
    </xf>
    <xf numFmtId="0" fontId="21" fillId="0" borderId="12">
      <protection locked="0"/>
    </xf>
    <xf numFmtId="0" fontId="21" fillId="0" borderId="12">
      <protection locked="0"/>
    </xf>
    <xf numFmtId="0" fontId="21" fillId="0" borderId="12">
      <protection locked="0"/>
    </xf>
    <xf numFmtId="0" fontId="21" fillId="0" borderId="12">
      <protection locked="0"/>
    </xf>
    <xf numFmtId="0" fontId="21" fillId="0" borderId="12">
      <protection locked="0"/>
    </xf>
    <xf numFmtId="0" fontId="24" fillId="0" borderId="0" applyNumberFormat="0" applyFill="0" applyBorder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3" fillId="43" borderId="11" applyNumberFormat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15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1" fillId="0" borderId="0"/>
    <xf numFmtId="170" fontId="79" fillId="0" borderId="0" applyFont="0" applyFill="0" applyBorder="0" applyAlignment="0" applyProtection="0"/>
    <xf numFmtId="170" fontId="79" fillId="0" borderId="0" applyFont="0" applyFill="0" applyBorder="0" applyAlignment="0" applyProtection="0"/>
    <xf numFmtId="170" fontId="77" fillId="0" borderId="0" applyFont="0" applyFill="0" applyBorder="0" applyAlignment="0" applyProtection="0"/>
    <xf numFmtId="171" fontId="79" fillId="0" borderId="0" applyFont="0" applyFill="0" applyBorder="0" applyAlignment="0" applyProtection="0"/>
    <xf numFmtId="171" fontId="79" fillId="0" borderId="0" applyFont="0" applyFill="0" applyBorder="0" applyAlignment="0" applyProtection="0"/>
    <xf numFmtId="171" fontId="77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80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80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80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80" fillId="65" borderId="0" applyNumberFormat="0" applyBorder="0" applyAlignment="0" applyProtection="0"/>
    <xf numFmtId="0" fontId="19" fillId="65" borderId="0" applyNumberFormat="0" applyBorder="0" applyAlignment="0" applyProtection="0"/>
    <xf numFmtId="0" fontId="80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80" fillId="65" borderId="0" applyNumberFormat="0" applyBorder="0" applyAlignment="0" applyProtection="0"/>
    <xf numFmtId="0" fontId="19" fillId="65" borderId="0" applyNumberFormat="0" applyBorder="0" applyAlignment="0" applyProtection="0"/>
    <xf numFmtId="0" fontId="80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80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80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80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80" fillId="33" borderId="0" applyNumberFormat="0" applyBorder="0" applyAlignment="0" applyProtection="0"/>
    <xf numFmtId="0" fontId="19" fillId="33" borderId="0" applyNumberFormat="0" applyBorder="0" applyAlignment="0" applyProtection="0"/>
    <xf numFmtId="0" fontId="80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80" fillId="33" borderId="0" applyNumberFormat="0" applyBorder="0" applyAlignment="0" applyProtection="0"/>
    <xf numFmtId="0" fontId="19" fillId="33" borderId="0" applyNumberFormat="0" applyBorder="0" applyAlignment="0" applyProtection="0"/>
    <xf numFmtId="0" fontId="80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80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80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80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80" fillId="66" borderId="0" applyNumberFormat="0" applyBorder="0" applyAlignment="0" applyProtection="0"/>
    <xf numFmtId="0" fontId="19" fillId="66" borderId="0" applyNumberFormat="0" applyBorder="0" applyAlignment="0" applyProtection="0"/>
    <xf numFmtId="0" fontId="80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80" fillId="66" borderId="0" applyNumberFormat="0" applyBorder="0" applyAlignment="0" applyProtection="0"/>
    <xf numFmtId="0" fontId="19" fillId="66" borderId="0" applyNumberFormat="0" applyBorder="0" applyAlignment="0" applyProtection="0"/>
    <xf numFmtId="0" fontId="80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80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80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80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80" fillId="35" borderId="0" applyNumberFormat="0" applyBorder="0" applyAlignment="0" applyProtection="0"/>
    <xf numFmtId="0" fontId="19" fillId="35" borderId="0" applyNumberFormat="0" applyBorder="0" applyAlignment="0" applyProtection="0"/>
    <xf numFmtId="0" fontId="80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80" fillId="35" borderId="0" applyNumberFormat="0" applyBorder="0" applyAlignment="0" applyProtection="0"/>
    <xf numFmtId="0" fontId="19" fillId="35" borderId="0" applyNumberFormat="0" applyBorder="0" applyAlignment="0" applyProtection="0"/>
    <xf numFmtId="0" fontId="80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80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80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80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80" fillId="36" borderId="0" applyNumberFormat="0" applyBorder="0" applyAlignment="0" applyProtection="0"/>
    <xf numFmtId="0" fontId="19" fillId="36" borderId="0" applyNumberFormat="0" applyBorder="0" applyAlignment="0" applyProtection="0"/>
    <xf numFmtId="0" fontId="80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80" fillId="36" borderId="0" applyNumberFormat="0" applyBorder="0" applyAlignment="0" applyProtection="0"/>
    <xf numFmtId="0" fontId="19" fillId="36" borderId="0" applyNumberFormat="0" applyBorder="0" applyAlignment="0" applyProtection="0"/>
    <xf numFmtId="0" fontId="80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65" borderId="0" applyNumberFormat="0" applyBorder="0" applyAlignment="0" applyProtection="0"/>
    <xf numFmtId="0" fontId="80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80" fillId="65" borderId="0" applyNumberFormat="0" applyBorder="0" applyAlignment="0" applyProtection="0"/>
    <xf numFmtId="0" fontId="80" fillId="65" borderId="0" applyNumberFormat="0" applyBorder="0" applyAlignment="0" applyProtection="0"/>
    <xf numFmtId="0" fontId="19" fillId="33" borderId="0" applyNumberFormat="0" applyBorder="0" applyAlignment="0" applyProtection="0"/>
    <xf numFmtId="0" fontId="80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80" fillId="33" borderId="0" applyNumberFormat="0" applyBorder="0" applyAlignment="0" applyProtection="0"/>
    <xf numFmtId="0" fontId="80" fillId="33" borderId="0" applyNumberFormat="0" applyBorder="0" applyAlignment="0" applyProtection="0"/>
    <xf numFmtId="0" fontId="19" fillId="66" borderId="0" applyNumberFormat="0" applyBorder="0" applyAlignment="0" applyProtection="0"/>
    <xf numFmtId="0" fontId="80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80" fillId="66" borderId="0" applyNumberFormat="0" applyBorder="0" applyAlignment="0" applyProtection="0"/>
    <xf numFmtId="0" fontId="80" fillId="66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5" borderId="0" applyNumberFormat="0" applyBorder="0" applyAlignment="0" applyProtection="0"/>
    <xf numFmtId="0" fontId="80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80" fillId="35" borderId="0" applyNumberFormat="0" applyBorder="0" applyAlignment="0" applyProtection="0"/>
    <xf numFmtId="0" fontId="80" fillId="35" borderId="0" applyNumberFormat="0" applyBorder="0" applyAlignment="0" applyProtection="0"/>
    <xf numFmtId="0" fontId="19" fillId="36" borderId="0" applyNumberFormat="0" applyBorder="0" applyAlignment="0" applyProtection="0"/>
    <xf numFmtId="0" fontId="80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80" fillId="36" borderId="0" applyNumberFormat="0" applyBorder="0" applyAlignment="0" applyProtection="0"/>
    <xf numFmtId="0" fontId="80" fillId="36" borderId="0" applyNumberFormat="0" applyBorder="0" applyAlignment="0" applyProtection="0"/>
    <xf numFmtId="172" fontId="79" fillId="0" borderId="0" applyFont="0" applyFill="0" applyBorder="0" applyAlignment="0" applyProtection="0"/>
    <xf numFmtId="172" fontId="79" fillId="0" borderId="0" applyFont="0" applyFill="0" applyBorder="0" applyAlignment="0" applyProtection="0"/>
    <xf numFmtId="172" fontId="77" fillId="0" borderId="0" applyFont="0" applyFill="0" applyBorder="0" applyAlignment="0" applyProtection="0"/>
    <xf numFmtId="173" fontId="79" fillId="0" borderId="0" applyFont="0" applyFill="0" applyBorder="0" applyAlignment="0" applyProtection="0"/>
    <xf numFmtId="173" fontId="79" fillId="0" borderId="0" applyFont="0" applyFill="0" applyBorder="0" applyAlignment="0" applyProtection="0"/>
    <xf numFmtId="173" fontId="77" fillId="0" borderId="0" applyFont="0" applyFill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80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80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80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80" fillId="38" borderId="0" applyNumberFormat="0" applyBorder="0" applyAlignment="0" applyProtection="0"/>
    <xf numFmtId="0" fontId="19" fillId="38" borderId="0" applyNumberFormat="0" applyBorder="0" applyAlignment="0" applyProtection="0"/>
    <xf numFmtId="0" fontId="80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80" fillId="38" borderId="0" applyNumberFormat="0" applyBorder="0" applyAlignment="0" applyProtection="0"/>
    <xf numFmtId="0" fontId="19" fillId="38" borderId="0" applyNumberFormat="0" applyBorder="0" applyAlignment="0" applyProtection="0"/>
    <xf numFmtId="0" fontId="80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80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80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80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80" fillId="67" borderId="0" applyNumberFormat="0" applyBorder="0" applyAlignment="0" applyProtection="0"/>
    <xf numFmtId="0" fontId="19" fillId="67" borderId="0" applyNumberFormat="0" applyBorder="0" applyAlignment="0" applyProtection="0"/>
    <xf numFmtId="0" fontId="80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80" fillId="67" borderId="0" applyNumberFormat="0" applyBorder="0" applyAlignment="0" applyProtection="0"/>
    <xf numFmtId="0" fontId="19" fillId="67" borderId="0" applyNumberFormat="0" applyBorder="0" applyAlignment="0" applyProtection="0"/>
    <xf numFmtId="0" fontId="80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80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80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80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80" fillId="39" borderId="0" applyNumberFormat="0" applyBorder="0" applyAlignment="0" applyProtection="0"/>
    <xf numFmtId="0" fontId="19" fillId="39" borderId="0" applyNumberFormat="0" applyBorder="0" applyAlignment="0" applyProtection="0"/>
    <xf numFmtId="0" fontId="80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80" fillId="39" borderId="0" applyNumberFormat="0" applyBorder="0" applyAlignment="0" applyProtection="0"/>
    <xf numFmtId="0" fontId="19" fillId="39" borderId="0" applyNumberFormat="0" applyBorder="0" applyAlignment="0" applyProtection="0"/>
    <xf numFmtId="0" fontId="80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8" borderId="0" applyNumberFormat="0" applyBorder="0" applyAlignment="0" applyProtection="0"/>
    <xf numFmtId="0" fontId="80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80" fillId="38" borderId="0" applyNumberFormat="0" applyBorder="0" applyAlignment="0" applyProtection="0"/>
    <xf numFmtId="0" fontId="80" fillId="38" borderId="0" applyNumberFormat="0" applyBorder="0" applyAlignment="0" applyProtection="0"/>
    <xf numFmtId="0" fontId="19" fillId="67" borderId="0" applyNumberFormat="0" applyBorder="0" applyAlignment="0" applyProtection="0"/>
    <xf numFmtId="0" fontId="80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80" fillId="67" borderId="0" applyNumberFormat="0" applyBorder="0" applyAlignment="0" applyProtection="0"/>
    <xf numFmtId="0" fontId="80" fillId="67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80" fillId="34" borderId="0" applyNumberFormat="0" applyBorder="0" applyAlignment="0" applyProtection="0"/>
    <xf numFmtId="0" fontId="80" fillId="34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80" fillId="37" borderId="0" applyNumberFormat="0" applyBorder="0" applyAlignment="0" applyProtection="0"/>
    <xf numFmtId="0" fontId="80" fillId="37" borderId="0" applyNumberFormat="0" applyBorder="0" applyAlignment="0" applyProtection="0"/>
    <xf numFmtId="0" fontId="19" fillId="39" borderId="0" applyNumberFormat="0" applyBorder="0" applyAlignment="0" applyProtection="0"/>
    <xf numFmtId="0" fontId="80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80" fillId="39" borderId="0" applyNumberFormat="0" applyBorder="0" applyAlignment="0" applyProtection="0"/>
    <xf numFmtId="0" fontId="80" fillId="39" borderId="0" applyNumberFormat="0" applyBorder="0" applyAlignment="0" applyProtection="0"/>
    <xf numFmtId="174" fontId="77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38" borderId="0" applyNumberFormat="0" applyBorder="0" applyAlignment="0" applyProtection="0"/>
    <xf numFmtId="0" fontId="20" fillId="67" borderId="0" applyNumberFormat="0" applyBorder="0" applyAlignment="0" applyProtection="0"/>
    <xf numFmtId="0" fontId="20" fillId="69" borderId="0" applyNumberFormat="0" applyBorder="0" applyAlignment="0" applyProtection="0"/>
    <xf numFmtId="0" fontId="20" fillId="40" borderId="0" applyNumberFormat="0" applyBorder="0" applyAlignment="0" applyProtection="0"/>
    <xf numFmtId="0" fontId="20" fillId="70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81" fillId="6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81" fillId="38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81" fillId="67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81" fillId="6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81" fillId="4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81" fillId="70" borderId="0" applyNumberFormat="0" applyBorder="0" applyAlignment="0" applyProtection="0"/>
    <xf numFmtId="175" fontId="77" fillId="0" borderId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81" fillId="7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81" fillId="4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81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81" fillId="6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81" fillId="40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81" fillId="42" borderId="0" applyNumberFormat="0" applyBorder="0" applyAlignment="0" applyProtection="0"/>
    <xf numFmtId="0" fontId="20" fillId="71" borderId="0" applyNumberFormat="0" applyBorder="0" applyAlignment="0" applyProtection="0"/>
    <xf numFmtId="0" fontId="81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4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40" borderId="0" applyNumberFormat="0" applyBorder="0" applyAlignment="0" applyProtection="0"/>
    <xf numFmtId="0" fontId="20" fillId="42" borderId="0" applyNumberFormat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3" fillId="0" borderId="0" applyNumberFormat="0" applyFill="0" applyBorder="0" applyAlignment="0" applyProtection="0">
      <alignment vertical="top"/>
      <protection locked="0"/>
    </xf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84" fillId="33" borderId="0" applyNumberFormat="0" applyBorder="0" applyAlignment="0" applyProtection="0"/>
    <xf numFmtId="0" fontId="85" fillId="73" borderId="10" applyNumberFormat="0" applyAlignment="0" applyProtection="0"/>
    <xf numFmtId="0" fontId="85" fillId="73" borderId="10" applyNumberFormat="0" applyAlignment="0" applyProtection="0"/>
    <xf numFmtId="0" fontId="86" fillId="73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87" fillId="0" borderId="42" applyNumberFormat="0" applyFont="0" applyFill="0" applyAlignment="0" applyProtection="0"/>
    <xf numFmtId="0" fontId="23" fillId="43" borderId="11" applyNumberFormat="0" applyAlignment="0" applyProtection="0"/>
    <xf numFmtId="0" fontId="23" fillId="43" borderId="11" applyNumberFormat="0" applyAlignment="0" applyProtection="0"/>
    <xf numFmtId="0" fontId="88" fillId="43" borderId="11" applyNumberFormat="0" applyAlignment="0" applyProtection="0"/>
    <xf numFmtId="176" fontId="71" fillId="0" borderId="0"/>
    <xf numFmtId="0" fontId="89" fillId="0" borderId="0"/>
    <xf numFmtId="43" fontId="82" fillId="0" borderId="0" applyFont="0" applyFill="0" applyBorder="0" applyAlignment="0" applyProtection="0"/>
    <xf numFmtId="43" fontId="21" fillId="0" borderId="0" applyFont="0" applyFill="0" applyBorder="0" applyAlignment="0" applyProtection="0"/>
    <xf numFmtId="3" fontId="21" fillId="74" borderId="0" applyFont="0" applyFill="0" applyBorder="0" applyAlignment="0" applyProtection="0"/>
    <xf numFmtId="0" fontId="89" fillId="0" borderId="0"/>
    <xf numFmtId="0" fontId="21" fillId="0" borderId="0"/>
    <xf numFmtId="177" fontId="21" fillId="74" borderId="0" applyFont="0" applyFill="0" applyBorder="0" applyAlignment="0" applyProtection="0"/>
    <xf numFmtId="0" fontId="21" fillId="74" borderId="0" applyFont="0" applyFill="0" applyBorder="0" applyAlignment="0" applyProtection="0"/>
    <xf numFmtId="0" fontId="87" fillId="0" borderId="0" applyFont="0" applyFill="0" applyBorder="0" applyAlignment="0" applyProtection="0"/>
    <xf numFmtId="15" fontId="72" fillId="0" borderId="0"/>
    <xf numFmtId="178" fontId="82" fillId="0" borderId="0"/>
    <xf numFmtId="179" fontId="21" fillId="0" borderId="0" applyFont="0" applyFill="0" applyBorder="0" applyAlignment="0" applyProtection="0"/>
    <xf numFmtId="180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80" fillId="0" borderId="0" applyFont="0" applyFill="0" applyBorder="0" applyAlignment="0" applyProtection="0"/>
    <xf numFmtId="168" fontId="21" fillId="0" borderId="0" applyFont="0" applyFill="0" applyBorder="0" applyAlignment="0" applyProtection="0"/>
    <xf numFmtId="43" fontId="80" fillId="0" borderId="0" applyFont="0" applyFill="0" applyBorder="0" applyAlignment="0" applyProtection="0"/>
    <xf numFmtId="44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69" fontId="2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3" fontId="87" fillId="0" borderId="0" applyFont="0" applyFill="0" applyBorder="0" applyAlignment="0" applyProtection="0"/>
    <xf numFmtId="3" fontId="87" fillId="0" borderId="0" applyFont="0" applyFill="0" applyBorder="0" applyAlignment="0" applyProtection="0"/>
    <xf numFmtId="2" fontId="21" fillId="74" borderId="0" applyFont="0" applyFill="0" applyBorder="0" applyAlignment="0" applyProtection="0"/>
    <xf numFmtId="0" fontId="91" fillId="0" borderId="0"/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 applyNumberFormat="0" applyFill="0" applyBorder="0" applyAlignment="0" applyProtection="0"/>
  </cellStyleXfs>
  <cellXfs count="484">
    <xf numFmtId="0" fontId="0" fillId="0" borderId="0" xfId="0"/>
    <xf numFmtId="0" fontId="0" fillId="0" borderId="0" xfId="0"/>
    <xf numFmtId="0" fontId="17" fillId="0" borderId="0" xfId="0" applyFont="1"/>
    <xf numFmtId="0" fontId="0" fillId="0" borderId="0" xfId="0" applyFont="1"/>
    <xf numFmtId="0" fontId="0" fillId="50" borderId="0" xfId="0" applyFill="1"/>
    <xf numFmtId="0" fontId="47" fillId="0" borderId="0" xfId="0" applyFont="1"/>
    <xf numFmtId="0" fontId="17" fillId="0" borderId="0" xfId="0" applyFont="1" applyAlignment="1">
      <alignment vertical="center" wrapText="1"/>
    </xf>
    <xf numFmtId="0" fontId="0" fillId="51" borderId="27" xfId="0" applyFont="1" applyFill="1" applyBorder="1" applyAlignment="1">
      <alignment horizontal="center"/>
    </xf>
    <xf numFmtId="164" fontId="0" fillId="51" borderId="0" xfId="0" applyNumberFormat="1" applyFont="1" applyFill="1" applyBorder="1" applyAlignment="1">
      <alignment horizontal="center"/>
    </xf>
    <xf numFmtId="0" fontId="0" fillId="51" borderId="0" xfId="0" applyFont="1" applyFill="1"/>
    <xf numFmtId="164" fontId="0" fillId="51" borderId="20" xfId="0" applyNumberFormat="1" applyFont="1" applyFill="1" applyBorder="1" applyAlignment="1">
      <alignment horizontal="center"/>
    </xf>
    <xf numFmtId="0" fontId="0" fillId="52" borderId="0" xfId="0" applyFill="1"/>
    <xf numFmtId="0" fontId="0" fillId="0" borderId="0" xfId="0" applyFont="1" applyAlignment="1">
      <alignment horizontal="left"/>
    </xf>
    <xf numFmtId="2" fontId="0" fillId="0" borderId="21" xfId="0" applyNumberFormat="1" applyFont="1" applyBorder="1" applyAlignment="1">
      <alignment horizontal="center"/>
    </xf>
    <xf numFmtId="0" fontId="0" fillId="51" borderId="0" xfId="0" applyFill="1"/>
    <xf numFmtId="0" fontId="0" fillId="53" borderId="0" xfId="0" applyFill="1"/>
    <xf numFmtId="0" fontId="0" fillId="0" borderId="0" xfId="0" applyFill="1"/>
    <xf numFmtId="0" fontId="17" fillId="55" borderId="29" xfId="0" applyFont="1" applyFill="1" applyBorder="1"/>
    <xf numFmtId="0" fontId="58" fillId="55" borderId="31" xfId="0" applyFont="1" applyFill="1" applyBorder="1" applyAlignment="1">
      <alignment horizontal="left"/>
    </xf>
    <xf numFmtId="0" fontId="0" fillId="55" borderId="14" xfId="0" applyFont="1" applyFill="1" applyBorder="1" applyAlignment="1">
      <alignment horizontal="center"/>
    </xf>
    <xf numFmtId="2" fontId="17" fillId="55" borderId="28" xfId="0" applyNumberFormat="1" applyFont="1" applyFill="1" applyBorder="1" applyAlignment="1">
      <alignment horizontal="center" vertical="center"/>
    </xf>
    <xf numFmtId="2" fontId="17" fillId="55" borderId="30" xfId="0" applyNumberFormat="1" applyFont="1" applyFill="1" applyBorder="1"/>
    <xf numFmtId="0" fontId="45" fillId="55" borderId="32" xfId="0" applyFont="1" applyFill="1" applyBorder="1" applyAlignment="1">
      <alignment horizontal="center"/>
    </xf>
    <xf numFmtId="0" fontId="0" fillId="54" borderId="0" xfId="0" applyFont="1" applyFill="1"/>
    <xf numFmtId="0" fontId="17" fillId="56" borderId="0" xfId="0" applyFont="1" applyFill="1"/>
    <xf numFmtId="0" fontId="0" fillId="56" borderId="0" xfId="0" applyFill="1"/>
    <xf numFmtId="0" fontId="1" fillId="56" borderId="0" xfId="0" applyFont="1" applyFill="1"/>
    <xf numFmtId="0" fontId="0" fillId="56" borderId="0" xfId="0" applyFont="1" applyFill="1"/>
    <xf numFmtId="0" fontId="45" fillId="56" borderId="0" xfId="0" applyFont="1" applyFill="1"/>
    <xf numFmtId="0" fontId="47" fillId="56" borderId="0" xfId="0" applyFont="1" applyFill="1"/>
    <xf numFmtId="0" fontId="17" fillId="56" borderId="0" xfId="0" applyFont="1" applyFill="1" applyAlignment="1">
      <alignment vertical="center" wrapText="1"/>
    </xf>
    <xf numFmtId="0" fontId="0" fillId="56" borderId="0" xfId="0" applyFont="1" applyFill="1" applyAlignment="1">
      <alignment horizontal="left"/>
    </xf>
    <xf numFmtId="0" fontId="17" fillId="56" borderId="0" xfId="0" applyFont="1" applyFill="1" applyBorder="1"/>
    <xf numFmtId="0" fontId="58" fillId="56" borderId="0" xfId="0" applyFont="1" applyFill="1" applyBorder="1" applyAlignment="1">
      <alignment horizontal="left"/>
    </xf>
    <xf numFmtId="2" fontId="17" fillId="56" borderId="0" xfId="0" applyNumberFormat="1" applyFont="1" applyFill="1" applyBorder="1"/>
    <xf numFmtId="2" fontId="0" fillId="56" borderId="0" xfId="0" applyNumberFormat="1" applyFont="1" applyFill="1" applyBorder="1"/>
    <xf numFmtId="0" fontId="0" fillId="56" borderId="0" xfId="0" applyFont="1" applyFill="1" applyBorder="1"/>
    <xf numFmtId="0" fontId="17" fillId="56" borderId="20" xfId="0" applyFont="1" applyFill="1" applyBorder="1" applyAlignment="1"/>
    <xf numFmtId="2" fontId="0" fillId="56" borderId="0" xfId="0" applyNumberFormat="1" applyFont="1" applyFill="1"/>
    <xf numFmtId="1" fontId="0" fillId="56" borderId="0" xfId="0" applyNumberFormat="1" applyFont="1" applyFill="1"/>
    <xf numFmtId="0" fontId="0" fillId="56" borderId="24" xfId="0" applyFont="1" applyFill="1" applyBorder="1" applyAlignment="1">
      <alignment horizontal="center"/>
    </xf>
    <xf numFmtId="0" fontId="0" fillId="56" borderId="24" xfId="0" applyFont="1" applyFill="1" applyBorder="1"/>
    <xf numFmtId="165" fontId="0" fillId="56" borderId="0" xfId="0" applyNumberFormat="1" applyFont="1" applyFill="1"/>
    <xf numFmtId="165" fontId="17" fillId="56" borderId="0" xfId="0" applyNumberFormat="1" applyFont="1" applyFill="1"/>
    <xf numFmtId="164" fontId="0" fillId="56" borderId="0" xfId="0" applyNumberFormat="1" applyFont="1" applyFill="1"/>
    <xf numFmtId="166" fontId="0" fillId="56" borderId="0" xfId="0" applyNumberFormat="1" applyFont="1" applyFill="1"/>
    <xf numFmtId="0" fontId="0" fillId="56" borderId="0" xfId="0" applyFont="1" applyFill="1" applyBorder="1" applyAlignment="1">
      <alignment horizontal="left"/>
    </xf>
    <xf numFmtId="167" fontId="0" fillId="56" borderId="0" xfId="0" applyNumberFormat="1" applyFont="1" applyFill="1"/>
    <xf numFmtId="10" fontId="0" fillId="56" borderId="0" xfId="0" applyNumberFormat="1" applyFont="1" applyFill="1"/>
    <xf numFmtId="164" fontId="0" fillId="56" borderId="0" xfId="0" applyNumberFormat="1" applyFont="1" applyFill="1" applyBorder="1" applyAlignment="1">
      <alignment horizontal="center"/>
    </xf>
    <xf numFmtId="165" fontId="0" fillId="56" borderId="0" xfId="0" applyNumberFormat="1" applyFont="1" applyFill="1" applyBorder="1"/>
    <xf numFmtId="0" fontId="0" fillId="56" borderId="0" xfId="0" applyFont="1" applyFill="1" applyBorder="1" applyAlignment="1"/>
    <xf numFmtId="164" fontId="17" fillId="56" borderId="0" xfId="0" applyNumberFormat="1" applyFont="1" applyFill="1" applyBorder="1" applyAlignment="1">
      <alignment horizontal="center"/>
    </xf>
    <xf numFmtId="0" fontId="0" fillId="56" borderId="0" xfId="0" applyFont="1" applyFill="1" applyBorder="1" applyAlignment="1">
      <alignment horizontal="center"/>
    </xf>
    <xf numFmtId="165" fontId="0" fillId="56" borderId="0" xfId="101" applyNumberFormat="1" applyFont="1" applyFill="1" applyBorder="1" applyAlignment="1">
      <alignment horizontal="center"/>
    </xf>
    <xf numFmtId="165" fontId="0" fillId="56" borderId="0" xfId="0" applyNumberFormat="1" applyFont="1" applyFill="1" applyBorder="1" applyAlignment="1">
      <alignment horizontal="center"/>
    </xf>
    <xf numFmtId="165" fontId="0" fillId="56" borderId="20" xfId="0" applyNumberFormat="1" applyFont="1" applyFill="1" applyBorder="1" applyAlignment="1">
      <alignment horizontal="center"/>
    </xf>
    <xf numFmtId="0" fontId="0" fillId="56" borderId="20" xfId="0" applyFont="1" applyFill="1" applyBorder="1" applyAlignment="1">
      <alignment wrapText="1"/>
    </xf>
    <xf numFmtId="1" fontId="0" fillId="56" borderId="0" xfId="0" applyNumberFormat="1" applyFont="1" applyFill="1" applyAlignment="1">
      <alignment horizontal="center"/>
    </xf>
    <xf numFmtId="0" fontId="0" fillId="56" borderId="0" xfId="0" applyFont="1" applyFill="1" applyAlignment="1">
      <alignment horizontal="center"/>
    </xf>
    <xf numFmtId="0" fontId="45" fillId="56" borderId="0" xfId="0" applyFont="1" applyFill="1" applyBorder="1" applyAlignment="1">
      <alignment horizontal="left"/>
    </xf>
    <xf numFmtId="0" fontId="0" fillId="56" borderId="21" xfId="0" applyFont="1" applyFill="1" applyBorder="1" applyAlignment="1">
      <alignment horizontal="center"/>
    </xf>
    <xf numFmtId="0" fontId="0" fillId="56" borderId="23" xfId="0" applyFont="1" applyFill="1" applyBorder="1" applyAlignment="1">
      <alignment horizontal="center"/>
    </xf>
    <xf numFmtId="0" fontId="0" fillId="56" borderId="20" xfId="0" applyFont="1" applyFill="1" applyBorder="1" applyAlignment="1">
      <alignment horizontal="center"/>
    </xf>
    <xf numFmtId="0" fontId="0" fillId="56" borderId="27" xfId="0" applyFont="1" applyFill="1" applyBorder="1" applyAlignment="1">
      <alignment horizontal="center"/>
    </xf>
    <xf numFmtId="0" fontId="0" fillId="56" borderId="21" xfId="0" applyFont="1" applyFill="1" applyBorder="1"/>
    <xf numFmtId="0" fontId="0" fillId="56" borderId="23" xfId="0" applyFont="1" applyFill="1" applyBorder="1"/>
    <xf numFmtId="0" fontId="0" fillId="56" borderId="20" xfId="0" applyFont="1" applyFill="1" applyBorder="1"/>
    <xf numFmtId="0" fontId="0" fillId="56" borderId="27" xfId="0" applyFont="1" applyFill="1" applyBorder="1"/>
    <xf numFmtId="0" fontId="0" fillId="56" borderId="33" xfId="0" applyFont="1" applyFill="1" applyBorder="1" applyAlignment="1">
      <alignment horizontal="left"/>
    </xf>
    <xf numFmtId="0" fontId="0" fillId="56" borderId="25" xfId="0" applyFont="1" applyFill="1" applyBorder="1" applyAlignment="1">
      <alignment horizontal="center"/>
    </xf>
    <xf numFmtId="0" fontId="0" fillId="56" borderId="33" xfId="0" applyFont="1" applyFill="1" applyBorder="1"/>
    <xf numFmtId="165" fontId="0" fillId="56" borderId="0" xfId="101" applyNumberFormat="1" applyFont="1" applyFill="1" applyBorder="1"/>
    <xf numFmtId="0" fontId="0" fillId="56" borderId="25" xfId="0" applyFont="1" applyFill="1" applyBorder="1"/>
    <xf numFmtId="0" fontId="0" fillId="56" borderId="26" xfId="0" applyFont="1" applyFill="1" applyBorder="1"/>
    <xf numFmtId="0" fontId="45" fillId="56" borderId="32" xfId="0" applyFont="1" applyFill="1" applyBorder="1" applyAlignment="1">
      <alignment horizontal="left"/>
    </xf>
    <xf numFmtId="0" fontId="45" fillId="56" borderId="20" xfId="0" applyFont="1" applyFill="1" applyBorder="1" applyAlignment="1">
      <alignment horizontal="center"/>
    </xf>
    <xf numFmtId="0" fontId="45" fillId="56" borderId="27" xfId="0" applyFont="1" applyFill="1" applyBorder="1" applyAlignment="1">
      <alignment horizontal="center"/>
    </xf>
    <xf numFmtId="0" fontId="45" fillId="56" borderId="26" xfId="0" applyFont="1" applyFill="1" applyBorder="1" applyAlignment="1">
      <alignment horizontal="center"/>
    </xf>
    <xf numFmtId="165" fontId="45" fillId="56" borderId="20" xfId="101" applyNumberFormat="1" applyFont="1" applyFill="1" applyBorder="1" applyAlignment="1">
      <alignment horizontal="center"/>
    </xf>
    <xf numFmtId="0" fontId="0" fillId="56" borderId="22" xfId="0" applyFont="1" applyFill="1" applyBorder="1"/>
    <xf numFmtId="0" fontId="45" fillId="56" borderId="14" xfId="0" applyFont="1" applyFill="1" applyBorder="1"/>
    <xf numFmtId="0" fontId="0" fillId="56" borderId="32" xfId="0" applyFont="1" applyFill="1" applyBorder="1"/>
    <xf numFmtId="0" fontId="45" fillId="56" borderId="32" xfId="0" applyFont="1" applyFill="1" applyBorder="1"/>
    <xf numFmtId="1" fontId="0" fillId="56" borderId="33" xfId="0" applyNumberFormat="1" applyFont="1" applyFill="1" applyBorder="1"/>
    <xf numFmtId="0" fontId="0" fillId="56" borderId="24" xfId="0" applyFont="1" applyFill="1" applyBorder="1" applyAlignment="1">
      <alignment wrapText="1"/>
    </xf>
    <xf numFmtId="0" fontId="45" fillId="56" borderId="33" xfId="0" applyFont="1" applyFill="1" applyBorder="1" applyAlignment="1">
      <alignment vertical="center"/>
    </xf>
    <xf numFmtId="2" fontId="0" fillId="56" borderId="26" xfId="0" applyNumberFormat="1" applyFont="1" applyFill="1" applyBorder="1" applyAlignment="1">
      <alignment wrapText="1"/>
    </xf>
    <xf numFmtId="2" fontId="45" fillId="56" borderId="32" xfId="0" applyNumberFormat="1" applyFont="1" applyFill="1" applyBorder="1" applyAlignment="1">
      <alignment horizontal="left" vertical="center"/>
    </xf>
    <xf numFmtId="0" fontId="0" fillId="56" borderId="26" xfId="0" applyFont="1" applyFill="1" applyBorder="1" applyAlignment="1">
      <alignment wrapText="1"/>
    </xf>
    <xf numFmtId="0" fontId="45" fillId="56" borderId="32" xfId="0" applyFont="1" applyFill="1" applyBorder="1" applyAlignment="1">
      <alignment horizontal="left" vertical="center"/>
    </xf>
    <xf numFmtId="2" fontId="0" fillId="56" borderId="20" xfId="0" applyNumberFormat="1" applyFont="1" applyFill="1" applyBorder="1" applyAlignment="1">
      <alignment horizontal="center" vertical="center"/>
    </xf>
    <xf numFmtId="2" fontId="0" fillId="56" borderId="27" xfId="0" applyNumberFormat="1" applyFont="1" applyFill="1" applyBorder="1" applyAlignment="1">
      <alignment horizontal="center" vertical="center"/>
    </xf>
    <xf numFmtId="0" fontId="45" fillId="56" borderId="14" xfId="0" applyFont="1" applyFill="1" applyBorder="1" applyAlignment="1">
      <alignment horizontal="left"/>
    </xf>
    <xf numFmtId="1" fontId="0" fillId="56" borderId="33" xfId="0" applyNumberFormat="1" applyFont="1" applyFill="1" applyBorder="1" applyAlignment="1">
      <alignment horizontal="left"/>
    </xf>
    <xf numFmtId="0" fontId="45" fillId="56" borderId="33" xfId="0" applyFont="1" applyFill="1" applyBorder="1" applyAlignment="1">
      <alignment horizontal="left" vertical="center"/>
    </xf>
    <xf numFmtId="0" fontId="0" fillId="56" borderId="14" xfId="0" applyFont="1" applyFill="1" applyBorder="1"/>
    <xf numFmtId="0" fontId="0" fillId="56" borderId="14" xfId="0" applyFont="1" applyFill="1" applyBorder="1" applyAlignment="1">
      <alignment horizontal="left"/>
    </xf>
    <xf numFmtId="0" fontId="0" fillId="56" borderId="22" xfId="0" applyFont="1" applyFill="1" applyBorder="1" applyAlignment="1">
      <alignment horizontal="center"/>
    </xf>
    <xf numFmtId="164" fontId="0" fillId="56" borderId="21" xfId="0" applyNumberFormat="1" applyFont="1" applyFill="1" applyBorder="1"/>
    <xf numFmtId="164" fontId="0" fillId="56" borderId="22" xfId="0" applyNumberFormat="1" applyFont="1" applyFill="1" applyBorder="1"/>
    <xf numFmtId="0" fontId="0" fillId="56" borderId="32" xfId="0" applyFont="1" applyFill="1" applyBorder="1" applyAlignment="1">
      <alignment wrapText="1"/>
    </xf>
    <xf numFmtId="0" fontId="45" fillId="56" borderId="28" xfId="0" applyFont="1" applyFill="1" applyBorder="1" applyAlignment="1">
      <alignment horizontal="left" wrapText="1"/>
    </xf>
    <xf numFmtId="2" fontId="0" fillId="56" borderId="29" xfId="0" applyNumberFormat="1" applyFont="1" applyFill="1" applyBorder="1" applyAlignment="1">
      <alignment horizontal="center" vertical="center"/>
    </xf>
    <xf numFmtId="2" fontId="0" fillId="56" borderId="31" xfId="0" applyNumberFormat="1" applyFont="1" applyFill="1" applyBorder="1" applyAlignment="1">
      <alignment horizontal="center" vertical="center"/>
    </xf>
    <xf numFmtId="0" fontId="0" fillId="56" borderId="29" xfId="0" applyFont="1" applyFill="1" applyBorder="1"/>
    <xf numFmtId="0" fontId="0" fillId="56" borderId="29" xfId="0" applyFont="1" applyFill="1" applyBorder="1" applyAlignment="1">
      <alignment horizontal="center" wrapText="1"/>
    </xf>
    <xf numFmtId="0" fontId="0" fillId="56" borderId="29" xfId="0" applyFont="1" applyFill="1" applyBorder="1" applyAlignment="1">
      <alignment horizontal="center"/>
    </xf>
    <xf numFmtId="0" fontId="0" fillId="56" borderId="31" xfId="0" applyFont="1" applyFill="1" applyBorder="1" applyAlignment="1">
      <alignment horizontal="center"/>
    </xf>
    <xf numFmtId="164" fontId="0" fillId="56" borderId="31" xfId="0" applyNumberFormat="1" applyFont="1" applyFill="1" applyBorder="1"/>
    <xf numFmtId="164" fontId="0" fillId="56" borderId="29" xfId="0" applyNumberFormat="1" applyFont="1" applyFill="1" applyBorder="1"/>
    <xf numFmtId="0" fontId="0" fillId="56" borderId="31" xfId="0" applyFont="1" applyFill="1" applyBorder="1" applyAlignment="1">
      <alignment wrapText="1"/>
    </xf>
    <xf numFmtId="0" fontId="0" fillId="56" borderId="30" xfId="0" applyFont="1" applyFill="1" applyBorder="1" applyAlignment="1">
      <alignment wrapText="1"/>
    </xf>
    <xf numFmtId="0" fontId="45" fillId="56" borderId="29" xfId="0" applyFont="1" applyFill="1" applyBorder="1" applyAlignment="1">
      <alignment horizontal="center"/>
    </xf>
    <xf numFmtId="0" fontId="45" fillId="56" borderId="31" xfId="0" applyFont="1" applyFill="1" applyBorder="1" applyAlignment="1">
      <alignment horizontal="center"/>
    </xf>
    <xf numFmtId="0" fontId="45" fillId="56" borderId="30" xfId="0" applyFont="1" applyFill="1" applyBorder="1" applyAlignment="1">
      <alignment horizontal="center"/>
    </xf>
    <xf numFmtId="165" fontId="0" fillId="56" borderId="24" xfId="101" applyNumberFormat="1" applyFont="1" applyFill="1" applyBorder="1" applyAlignment="1">
      <alignment horizontal="center"/>
    </xf>
    <xf numFmtId="165" fontId="1" fillId="56" borderId="24" xfId="101" applyNumberFormat="1" applyFont="1" applyFill="1" applyBorder="1" applyAlignment="1">
      <alignment horizontal="center"/>
    </xf>
    <xf numFmtId="165" fontId="1" fillId="56" borderId="0" xfId="101" applyNumberFormat="1" applyFont="1" applyFill="1" applyBorder="1" applyAlignment="1">
      <alignment horizontal="center"/>
    </xf>
    <xf numFmtId="165" fontId="0" fillId="56" borderId="24" xfId="0" applyNumberFormat="1" applyFont="1" applyFill="1" applyBorder="1" applyAlignment="1">
      <alignment horizontal="center"/>
    </xf>
    <xf numFmtId="165" fontId="0" fillId="56" borderId="25" xfId="0" applyNumberFormat="1" applyFont="1" applyFill="1" applyBorder="1" applyAlignment="1">
      <alignment horizontal="center"/>
    </xf>
    <xf numFmtId="0" fontId="0" fillId="56" borderId="26" xfId="0" applyFont="1" applyFill="1" applyBorder="1" applyAlignment="1">
      <alignment horizontal="center"/>
    </xf>
    <xf numFmtId="165" fontId="0" fillId="56" borderId="26" xfId="101" applyNumberFormat="1" applyFont="1" applyFill="1" applyBorder="1" applyAlignment="1">
      <alignment horizontal="center"/>
    </xf>
    <xf numFmtId="165" fontId="0" fillId="56" borderId="20" xfId="101" applyNumberFormat="1" applyFont="1" applyFill="1" applyBorder="1" applyAlignment="1">
      <alignment horizontal="center"/>
    </xf>
    <xf numFmtId="165" fontId="0" fillId="56" borderId="26" xfId="0" applyNumberFormat="1" applyFont="1" applyFill="1" applyBorder="1" applyAlignment="1">
      <alignment horizontal="center"/>
    </xf>
    <xf numFmtId="165" fontId="0" fillId="56" borderId="27" xfId="0" applyNumberFormat="1" applyFont="1" applyFill="1" applyBorder="1" applyAlignment="1">
      <alignment horizontal="center"/>
    </xf>
    <xf numFmtId="3" fontId="0" fillId="56" borderId="24" xfId="0" applyNumberFormat="1" applyFont="1" applyFill="1" applyBorder="1" applyAlignment="1">
      <alignment horizontal="center"/>
    </xf>
    <xf numFmtId="1" fontId="0" fillId="56" borderId="24" xfId="0" applyNumberFormat="1" applyFont="1" applyFill="1" applyBorder="1" applyAlignment="1">
      <alignment horizontal="center"/>
    </xf>
    <xf numFmtId="1" fontId="0" fillId="56" borderId="0" xfId="0" applyNumberFormat="1" applyFont="1" applyFill="1" applyBorder="1" applyAlignment="1">
      <alignment horizontal="center"/>
    </xf>
    <xf numFmtId="3" fontId="0" fillId="56" borderId="0" xfId="0" applyNumberFormat="1" applyFont="1" applyFill="1" applyBorder="1" applyAlignment="1">
      <alignment horizontal="center"/>
    </xf>
    <xf numFmtId="3" fontId="0" fillId="56" borderId="26" xfId="0" applyNumberFormat="1" applyFont="1" applyFill="1" applyBorder="1" applyAlignment="1">
      <alignment horizontal="center"/>
    </xf>
    <xf numFmtId="1" fontId="0" fillId="56" borderId="26" xfId="0" applyNumberFormat="1" applyFont="1" applyFill="1" applyBorder="1" applyAlignment="1">
      <alignment horizontal="center"/>
    </xf>
    <xf numFmtId="1" fontId="0" fillId="56" borderId="20" xfId="0" applyNumberFormat="1" applyFont="1" applyFill="1" applyBorder="1" applyAlignment="1">
      <alignment horizontal="center"/>
    </xf>
    <xf numFmtId="3" fontId="0" fillId="56" borderId="20" xfId="0" applyNumberFormat="1" applyFont="1" applyFill="1" applyBorder="1" applyAlignment="1">
      <alignment horizontal="center"/>
    </xf>
    <xf numFmtId="0" fontId="0" fillId="56" borderId="29" xfId="0" applyFont="1" applyFill="1" applyBorder="1" applyAlignment="1">
      <alignment wrapText="1"/>
    </xf>
    <xf numFmtId="0" fontId="0" fillId="56" borderId="30" xfId="0" applyFont="1" applyFill="1" applyBorder="1" applyAlignment="1">
      <alignment horizontal="center"/>
    </xf>
    <xf numFmtId="0" fontId="45" fillId="56" borderId="26" xfId="0" applyFont="1" applyFill="1" applyBorder="1" applyAlignment="1">
      <alignment horizontal="center" wrapText="1"/>
    </xf>
    <xf numFmtId="165" fontId="45" fillId="56" borderId="26" xfId="0" applyNumberFormat="1" applyFont="1" applyFill="1" applyBorder="1" applyAlignment="1">
      <alignment horizontal="center"/>
    </xf>
    <xf numFmtId="3" fontId="0" fillId="56" borderId="25" xfId="0" applyNumberFormat="1" applyFont="1" applyFill="1" applyBorder="1" applyAlignment="1">
      <alignment horizontal="center"/>
    </xf>
    <xf numFmtId="3" fontId="0" fillId="56" borderId="27" xfId="0" applyNumberFormat="1" applyFont="1" applyFill="1" applyBorder="1" applyAlignment="1">
      <alignment horizontal="center"/>
    </xf>
    <xf numFmtId="1" fontId="0" fillId="56" borderId="0" xfId="0" applyNumberFormat="1" applyFont="1" applyFill="1" applyBorder="1"/>
    <xf numFmtId="0" fontId="0" fillId="56" borderId="0" xfId="0" applyFill="1" applyAlignment="1">
      <alignment horizontal="left"/>
    </xf>
    <xf numFmtId="0" fontId="0" fillId="56" borderId="0" xfId="0" applyFill="1" applyBorder="1"/>
    <xf numFmtId="0" fontId="17" fillId="56" borderId="24" xfId="0" applyFont="1" applyFill="1" applyBorder="1"/>
    <xf numFmtId="0" fontId="17" fillId="56" borderId="26" xfId="0" applyFont="1" applyFill="1" applyBorder="1"/>
    <xf numFmtId="0" fontId="45" fillId="56" borderId="0" xfId="0" applyFont="1" applyFill="1" applyBorder="1"/>
    <xf numFmtId="164" fontId="45" fillId="56" borderId="0" xfId="0" applyNumberFormat="1" applyFont="1" applyFill="1" applyBorder="1"/>
    <xf numFmtId="164" fontId="0" fillId="56" borderId="0" xfId="0" applyNumberFormat="1" applyFill="1" applyBorder="1"/>
    <xf numFmtId="0" fontId="54" fillId="56" borderId="0" xfId="0" applyFont="1" applyFill="1"/>
    <xf numFmtId="0" fontId="0" fillId="56" borderId="0" xfId="0" applyFill="1" applyAlignment="1">
      <alignment wrapText="1"/>
    </xf>
    <xf numFmtId="164" fontId="17" fillId="56" borderId="25" xfId="0" applyNumberFormat="1" applyFont="1" applyFill="1" applyBorder="1" applyAlignment="1">
      <alignment horizontal="center"/>
    </xf>
    <xf numFmtId="164" fontId="0" fillId="56" borderId="25" xfId="0" applyNumberFormat="1" applyFont="1" applyFill="1" applyBorder="1" applyAlignment="1">
      <alignment horizontal="center"/>
    </xf>
    <xf numFmtId="2" fontId="0" fillId="56" borderId="0" xfId="0" applyNumberFormat="1" applyFont="1" applyFill="1" applyBorder="1" applyAlignment="1">
      <alignment horizontal="center"/>
    </xf>
    <xf numFmtId="164" fontId="17" fillId="56" borderId="20" xfId="0" applyNumberFormat="1" applyFont="1" applyFill="1" applyBorder="1" applyAlignment="1">
      <alignment horizontal="center"/>
    </xf>
    <xf numFmtId="10" fontId="0" fillId="56" borderId="0" xfId="101" applyNumberFormat="1" applyFont="1" applyFill="1"/>
    <xf numFmtId="0" fontId="47" fillId="56" borderId="22" xfId="0" applyFont="1" applyFill="1" applyBorder="1"/>
    <xf numFmtId="0" fontId="0" fillId="54" borderId="0" xfId="0" applyFont="1" applyFill="1" applyBorder="1" applyAlignment="1">
      <alignment horizontal="center" vertical="center"/>
    </xf>
    <xf numFmtId="0" fontId="0" fillId="54" borderId="25" xfId="0" applyFont="1" applyFill="1" applyBorder="1" applyAlignment="1">
      <alignment horizontal="center" vertical="center"/>
    </xf>
    <xf numFmtId="2" fontId="0" fillId="54" borderId="20" xfId="0" applyNumberFormat="1" applyFont="1" applyFill="1" applyBorder="1" applyAlignment="1">
      <alignment horizontal="center"/>
    </xf>
    <xf numFmtId="0" fontId="0" fillId="56" borderId="26" xfId="0" applyFont="1" applyFill="1" applyBorder="1" applyAlignment="1">
      <alignment horizontal="left"/>
    </xf>
    <xf numFmtId="164" fontId="17" fillId="56" borderId="24" xfId="0" applyNumberFormat="1" applyFont="1" applyFill="1" applyBorder="1" applyAlignment="1">
      <alignment horizontal="center"/>
    </xf>
    <xf numFmtId="164" fontId="0" fillId="56" borderId="24" xfId="0" applyNumberFormat="1" applyFont="1" applyFill="1" applyBorder="1" applyAlignment="1">
      <alignment horizontal="center"/>
    </xf>
    <xf numFmtId="164" fontId="17" fillId="56" borderId="26" xfId="0" applyNumberFormat="1" applyFont="1" applyFill="1" applyBorder="1" applyAlignment="1">
      <alignment horizontal="center"/>
    </xf>
    <xf numFmtId="164" fontId="17" fillId="56" borderId="27" xfId="0" applyNumberFormat="1" applyFont="1" applyFill="1" applyBorder="1" applyAlignment="1">
      <alignment horizontal="center"/>
    </xf>
    <xf numFmtId="0" fontId="54" fillId="56" borderId="0" xfId="0" applyFont="1" applyFill="1" applyBorder="1" applyAlignment="1">
      <alignment horizontal="left"/>
    </xf>
    <xf numFmtId="0" fontId="54" fillId="58" borderId="0" xfId="0" applyFont="1" applyFill="1" applyBorder="1" applyAlignment="1">
      <alignment horizontal="left"/>
    </xf>
    <xf numFmtId="0" fontId="49" fillId="56" borderId="0" xfId="0" applyFont="1" applyFill="1" applyBorder="1"/>
    <xf numFmtId="0" fontId="54" fillId="56" borderId="0" xfId="0" applyFont="1" applyFill="1" applyBorder="1"/>
    <xf numFmtId="0" fontId="60" fillId="56" borderId="0" xfId="0" applyFont="1" applyFill="1" applyBorder="1"/>
    <xf numFmtId="0" fontId="54" fillId="58" borderId="0" xfId="0" applyFont="1" applyFill="1" applyBorder="1"/>
    <xf numFmtId="0" fontId="17" fillId="56" borderId="20" xfId="0" applyFont="1" applyFill="1" applyBorder="1" applyAlignment="1">
      <alignment horizontal="center" vertical="center" wrapText="1"/>
    </xf>
    <xf numFmtId="0" fontId="58" fillId="56" borderId="0" xfId="0" applyFont="1" applyFill="1"/>
    <xf numFmtId="0" fontId="17" fillId="56" borderId="29" xfId="0" applyFont="1" applyFill="1" applyBorder="1" applyAlignment="1">
      <alignment horizontal="center" vertical="center" wrapText="1"/>
    </xf>
    <xf numFmtId="0" fontId="17" fillId="56" borderId="28" xfId="0" applyFont="1" applyFill="1" applyBorder="1" applyAlignment="1">
      <alignment horizontal="center" vertical="center" wrapText="1"/>
    </xf>
    <xf numFmtId="164" fontId="0" fillId="56" borderId="33" xfId="0" applyNumberFormat="1" applyFont="1" applyFill="1" applyBorder="1" applyAlignment="1">
      <alignment horizontal="center"/>
    </xf>
    <xf numFmtId="0" fontId="17" fillId="56" borderId="31" xfId="0" applyFont="1" applyFill="1" applyBorder="1" applyAlignment="1">
      <alignment horizontal="center" vertical="center" wrapText="1"/>
    </xf>
    <xf numFmtId="0" fontId="17" fillId="56" borderId="30" xfId="0" applyFont="1" applyFill="1" applyBorder="1" applyAlignment="1">
      <alignment horizontal="center" vertical="center" wrapText="1"/>
    </xf>
    <xf numFmtId="0" fontId="0" fillId="56" borderId="0" xfId="0" applyFill="1" applyProtection="1"/>
    <xf numFmtId="0" fontId="0" fillId="0" borderId="0" xfId="0" applyFill="1" applyProtection="1"/>
    <xf numFmtId="164" fontId="0" fillId="51" borderId="24" xfId="0" applyNumberFormat="1" applyFont="1" applyFill="1" applyBorder="1" applyAlignment="1">
      <alignment horizontal="center"/>
    </xf>
    <xf numFmtId="0" fontId="0" fillId="56" borderId="0" xfId="0" applyFill="1" applyAlignment="1" applyProtection="1">
      <alignment horizontal="right"/>
    </xf>
    <xf numFmtId="164" fontId="0" fillId="56" borderId="0" xfId="0" applyNumberFormat="1" applyFill="1"/>
    <xf numFmtId="0" fontId="48" fillId="56" borderId="0" xfId="146" applyFill="1" applyProtection="1"/>
    <xf numFmtId="0" fontId="49" fillId="56" borderId="0" xfId="146" applyFont="1" applyFill="1" applyProtection="1"/>
    <xf numFmtId="0" fontId="62" fillId="56" borderId="0" xfId="0" applyFont="1" applyFill="1" applyBorder="1" applyAlignment="1">
      <alignment horizontal="right" vertical="top" wrapText="1"/>
    </xf>
    <xf numFmtId="0" fontId="15" fillId="56" borderId="0" xfId="0" applyFont="1" applyFill="1" applyAlignment="1"/>
    <xf numFmtId="165" fontId="2" fillId="56" borderId="24" xfId="101" applyNumberFormat="1" applyFont="1" applyFill="1" applyBorder="1" applyAlignment="1">
      <alignment horizontal="center"/>
    </xf>
    <xf numFmtId="165" fontId="2" fillId="56" borderId="0" xfId="101" applyNumberFormat="1" applyFont="1" applyFill="1" applyBorder="1" applyAlignment="1">
      <alignment horizontal="center"/>
    </xf>
    <xf numFmtId="164" fontId="48" fillId="51" borderId="0" xfId="0" applyNumberFormat="1" applyFont="1" applyFill="1" applyBorder="1" applyAlignment="1">
      <alignment horizontal="center"/>
    </xf>
    <xf numFmtId="165" fontId="17" fillId="56" borderId="0" xfId="0" applyNumberFormat="1" applyFont="1" applyFill="1" applyBorder="1" applyAlignment="1">
      <alignment horizontal="center"/>
    </xf>
    <xf numFmtId="165" fontId="17" fillId="56" borderId="0" xfId="101" applyNumberFormat="1" applyFont="1" applyFill="1" applyBorder="1" applyAlignment="1">
      <alignment horizontal="center"/>
    </xf>
    <xf numFmtId="165" fontId="1" fillId="56" borderId="0" xfId="0" applyNumberFormat="1" applyFont="1" applyFill="1" applyBorder="1" applyAlignment="1">
      <alignment horizontal="center"/>
    </xf>
    <xf numFmtId="0" fontId="0" fillId="59" borderId="0" xfId="0" applyFill="1"/>
    <xf numFmtId="0" fontId="1" fillId="56" borderId="0" xfId="0" applyFont="1" applyFill="1" applyBorder="1" applyAlignment="1"/>
    <xf numFmtId="0" fontId="63" fillId="59" borderId="37" xfId="0" applyFont="1" applyFill="1" applyBorder="1" applyAlignment="1">
      <alignment horizontal="center" vertical="center" wrapText="1"/>
    </xf>
    <xf numFmtId="0" fontId="63" fillId="59" borderId="35" xfId="0" applyFont="1" applyFill="1" applyBorder="1" applyAlignment="1">
      <alignment horizontal="center" vertical="center"/>
    </xf>
    <xf numFmtId="0" fontId="63" fillId="53" borderId="37" xfId="0" applyFont="1" applyFill="1" applyBorder="1" applyAlignment="1">
      <alignment horizontal="center" vertical="center" wrapText="1"/>
    </xf>
    <xf numFmtId="0" fontId="63" fillId="60" borderId="35" xfId="0" applyFont="1" applyFill="1" applyBorder="1" applyAlignment="1">
      <alignment horizontal="center" vertical="center" wrapText="1"/>
    </xf>
    <xf numFmtId="0" fontId="0" fillId="60" borderId="0" xfId="0" applyFill="1"/>
    <xf numFmtId="0" fontId="52" fillId="56" borderId="38" xfId="0" applyFont="1" applyFill="1" applyBorder="1" applyAlignment="1">
      <alignment vertical="center"/>
    </xf>
    <xf numFmtId="0" fontId="0" fillId="56" borderId="38" xfId="0" applyFill="1" applyBorder="1"/>
    <xf numFmtId="0" fontId="0" fillId="61" borderId="0" xfId="0" applyFill="1"/>
    <xf numFmtId="0" fontId="47" fillId="56" borderId="21" xfId="0" applyFont="1" applyFill="1" applyBorder="1" applyAlignment="1">
      <alignment horizontal="center"/>
    </xf>
    <xf numFmtId="164" fontId="1" fillId="56" borderId="24" xfId="0" applyNumberFormat="1" applyFont="1" applyFill="1" applyBorder="1" applyAlignment="1">
      <alignment horizontal="center"/>
    </xf>
    <xf numFmtId="164" fontId="1" fillId="56" borderId="0" xfId="0" applyNumberFormat="1" applyFont="1" applyFill="1" applyBorder="1" applyAlignment="1">
      <alignment horizontal="center"/>
    </xf>
    <xf numFmtId="0" fontId="52" fillId="56" borderId="0" xfId="0" applyFont="1" applyFill="1" applyBorder="1" applyAlignment="1">
      <alignment horizontal="center"/>
    </xf>
    <xf numFmtId="0" fontId="1" fillId="56" borderId="0" xfId="0" applyFont="1" applyFill="1" applyBorder="1" applyAlignment="1">
      <alignment horizontal="center"/>
    </xf>
    <xf numFmtId="164" fontId="17" fillId="56" borderId="33" xfId="0" applyNumberFormat="1" applyFont="1" applyFill="1" applyBorder="1" applyAlignment="1">
      <alignment horizontal="center"/>
    </xf>
    <xf numFmtId="164" fontId="52" fillId="56" borderId="24" xfId="0" applyNumberFormat="1" applyFont="1" applyFill="1" applyBorder="1" applyAlignment="1">
      <alignment horizontal="center"/>
    </xf>
    <xf numFmtId="164" fontId="52" fillId="56" borderId="0" xfId="0" applyNumberFormat="1" applyFont="1" applyFill="1" applyBorder="1" applyAlignment="1">
      <alignment horizontal="center"/>
    </xf>
    <xf numFmtId="2" fontId="17" fillId="56" borderId="0" xfId="0" applyNumberFormat="1" applyFont="1" applyFill="1" applyBorder="1" applyAlignment="1">
      <alignment horizontal="center"/>
    </xf>
    <xf numFmtId="2" fontId="0" fillId="56" borderId="0" xfId="0" applyNumberFormat="1" applyFill="1" applyBorder="1" applyAlignment="1">
      <alignment horizontal="center"/>
    </xf>
    <xf numFmtId="164" fontId="0" fillId="56" borderId="0" xfId="0" applyNumberFormat="1" applyFill="1" applyBorder="1" applyAlignment="1">
      <alignment horizontal="center"/>
    </xf>
    <xf numFmtId="0" fontId="61" fillId="56" borderId="0" xfId="0" applyFont="1" applyFill="1" applyBorder="1"/>
    <xf numFmtId="0" fontId="61" fillId="56" borderId="0" xfId="0" applyFont="1" applyFill="1" applyBorder="1" applyAlignment="1">
      <alignment horizontal="center"/>
    </xf>
    <xf numFmtId="0" fontId="17" fillId="56" borderId="0" xfId="0" applyFont="1" applyFill="1" applyBorder="1" applyAlignment="1">
      <alignment horizontal="center"/>
    </xf>
    <xf numFmtId="164" fontId="17" fillId="56" borderId="32" xfId="0" applyNumberFormat="1" applyFont="1" applyFill="1" applyBorder="1" applyAlignment="1">
      <alignment horizontal="center"/>
    </xf>
    <xf numFmtId="164" fontId="52" fillId="56" borderId="26" xfId="0" applyNumberFormat="1" applyFont="1" applyFill="1" applyBorder="1" applyAlignment="1">
      <alignment horizontal="center"/>
    </xf>
    <xf numFmtId="164" fontId="52" fillId="56" borderId="20" xfId="0" applyNumberFormat="1" applyFont="1" applyFill="1" applyBorder="1" applyAlignment="1">
      <alignment horizontal="center"/>
    </xf>
    <xf numFmtId="2" fontId="17" fillId="56" borderId="26" xfId="0" applyNumberFormat="1" applyFont="1" applyFill="1" applyBorder="1" applyAlignment="1">
      <alignment horizontal="center"/>
    </xf>
    <xf numFmtId="165" fontId="0" fillId="56" borderId="22" xfId="101" applyNumberFormat="1" applyFont="1" applyFill="1" applyBorder="1" applyAlignment="1">
      <alignment horizontal="center"/>
    </xf>
    <xf numFmtId="0" fontId="0" fillId="56" borderId="0" xfId="0" applyFill="1" applyAlignment="1">
      <alignment horizontal="right"/>
    </xf>
    <xf numFmtId="0" fontId="0" fillId="56" borderId="0" xfId="0" applyFill="1" applyBorder="1" applyAlignment="1">
      <alignment horizontal="left"/>
    </xf>
    <xf numFmtId="164" fontId="0" fillId="56" borderId="0" xfId="0" applyNumberFormat="1" applyFill="1" applyAlignment="1">
      <alignment horizontal="center"/>
    </xf>
    <xf numFmtId="0" fontId="0" fillId="56" borderId="0" xfId="0" applyFill="1" applyAlignment="1">
      <alignment horizontal="center"/>
    </xf>
    <xf numFmtId="0" fontId="0" fillId="56" borderId="0" xfId="0" applyFill="1" applyBorder="1" applyAlignment="1">
      <alignment horizontal="center"/>
    </xf>
    <xf numFmtId="0" fontId="0" fillId="0" borderId="0" xfId="0" applyBorder="1"/>
    <xf numFmtId="0" fontId="54" fillId="56" borderId="0" xfId="0" applyFont="1" applyFill="1" applyBorder="1" applyAlignment="1">
      <alignment horizontal="left" vertical="top" wrapText="1"/>
    </xf>
    <xf numFmtId="0" fontId="49" fillId="56" borderId="0" xfId="0" applyFont="1" applyFill="1" applyBorder="1" applyAlignment="1">
      <alignment horizontal="right"/>
    </xf>
    <xf numFmtId="0" fontId="49" fillId="56" borderId="0" xfId="0" applyFont="1" applyFill="1" applyBorder="1" applyAlignment="1">
      <alignment horizontal="left"/>
    </xf>
    <xf numFmtId="0" fontId="49" fillId="56" borderId="0" xfId="0" applyFont="1" applyFill="1" applyBorder="1" applyAlignment="1">
      <alignment horizontal="center"/>
    </xf>
    <xf numFmtId="0" fontId="17" fillId="0" borderId="0" xfId="0" applyFont="1" applyBorder="1"/>
    <xf numFmtId="0" fontId="54" fillId="56" borderId="0" xfId="0" applyFont="1" applyFill="1" applyBorder="1" applyAlignment="1">
      <alignment horizontal="right"/>
    </xf>
    <xf numFmtId="0" fontId="54" fillId="56" borderId="0" xfId="0" applyFont="1" applyFill="1" applyBorder="1" applyAlignment="1">
      <alignment horizontal="center"/>
    </xf>
    <xf numFmtId="0" fontId="54" fillId="58" borderId="0" xfId="0" applyFont="1" applyFill="1" applyBorder="1" applyAlignment="1">
      <alignment horizontal="right"/>
    </xf>
    <xf numFmtId="0" fontId="54" fillId="58" borderId="0" xfId="0" applyFont="1" applyFill="1" applyBorder="1" applyAlignment="1">
      <alignment horizontal="center"/>
    </xf>
    <xf numFmtId="165" fontId="0" fillId="0" borderId="0" xfId="0" applyNumberFormat="1" applyFont="1" applyFill="1" applyBorder="1" applyAlignment="1">
      <alignment horizontal="center"/>
    </xf>
    <xf numFmtId="0" fontId="60" fillId="56" borderId="0" xfId="0" applyFont="1" applyFill="1" applyBorder="1" applyAlignment="1">
      <alignment horizontal="center"/>
    </xf>
    <xf numFmtId="0" fontId="15" fillId="56" borderId="0" xfId="0" applyFont="1" applyFill="1" applyBorder="1"/>
    <xf numFmtId="165" fontId="52" fillId="56" borderId="0" xfId="101" applyNumberFormat="1" applyFont="1" applyFill="1" applyBorder="1" applyAlignment="1">
      <alignment horizontal="center"/>
    </xf>
    <xf numFmtId="0" fontId="17" fillId="56" borderId="34" xfId="0" applyFont="1" applyFill="1" applyBorder="1" applyAlignment="1">
      <alignment horizontal="center" wrapText="1"/>
    </xf>
    <xf numFmtId="0" fontId="18" fillId="59" borderId="39" xfId="0" applyFont="1" applyFill="1" applyBorder="1" applyAlignment="1">
      <alignment horizontal="center" vertical="center" wrapText="1"/>
    </xf>
    <xf numFmtId="0" fontId="18" fillId="60" borderId="35" xfId="0" applyFont="1" applyFill="1" applyBorder="1" applyAlignment="1">
      <alignment horizontal="center" vertical="center" wrapText="1"/>
    </xf>
    <xf numFmtId="0" fontId="18" fillId="59" borderId="37" xfId="0" applyFont="1" applyFill="1" applyBorder="1" applyAlignment="1">
      <alignment horizontal="center" vertical="center" wrapText="1"/>
    </xf>
    <xf numFmtId="0" fontId="18" fillId="61" borderId="35" xfId="0" applyFont="1" applyFill="1" applyBorder="1" applyAlignment="1">
      <alignment horizontal="center" vertical="center" wrapText="1"/>
    </xf>
    <xf numFmtId="0" fontId="63" fillId="60" borderId="36" xfId="0" applyFont="1" applyFill="1" applyBorder="1" applyAlignment="1">
      <alignment horizontal="center" vertical="center" wrapText="1"/>
    </xf>
    <xf numFmtId="0" fontId="18" fillId="60" borderId="36" xfId="0" applyFont="1" applyFill="1" applyBorder="1" applyAlignment="1">
      <alignment horizontal="center" vertical="center" wrapText="1"/>
    </xf>
    <xf numFmtId="0" fontId="18" fillId="60" borderId="41" xfId="0" applyFont="1" applyFill="1" applyBorder="1" applyAlignment="1">
      <alignment horizontal="center" vertical="center" wrapText="1"/>
    </xf>
    <xf numFmtId="0" fontId="18" fillId="61" borderId="38" xfId="0" applyFont="1" applyFill="1" applyBorder="1" applyAlignment="1">
      <alignment horizontal="center" vertical="center" wrapText="1"/>
    </xf>
    <xf numFmtId="0" fontId="63" fillId="53" borderId="40" xfId="0" applyFont="1" applyFill="1" applyBorder="1" applyAlignment="1">
      <alignment horizontal="center" vertical="center" wrapText="1"/>
    </xf>
    <xf numFmtId="0" fontId="18" fillId="53" borderId="37" xfId="0" applyFont="1" applyFill="1" applyBorder="1" applyAlignment="1">
      <alignment horizontal="center" vertical="center" wrapText="1"/>
    </xf>
    <xf numFmtId="0" fontId="0" fillId="0" borderId="0" xfId="0" applyFont="1" applyFill="1" applyBorder="1"/>
    <xf numFmtId="0" fontId="65" fillId="56" borderId="22" xfId="0" applyFont="1" applyFill="1" applyBorder="1"/>
    <xf numFmtId="0" fontId="66" fillId="56" borderId="21" xfId="0" applyFont="1" applyFill="1" applyBorder="1"/>
    <xf numFmtId="0" fontId="0" fillId="56" borderId="22" xfId="0" applyFill="1" applyBorder="1" applyAlignment="1">
      <alignment horizontal="center"/>
    </xf>
    <xf numFmtId="0" fontId="0" fillId="56" borderId="22" xfId="0" applyFill="1" applyBorder="1" applyAlignment="1">
      <alignment horizontal="center" wrapText="1"/>
    </xf>
    <xf numFmtId="0" fontId="0" fillId="56" borderId="21" xfId="0" applyFill="1" applyBorder="1" applyAlignment="1">
      <alignment horizontal="center" wrapText="1"/>
    </xf>
    <xf numFmtId="0" fontId="0" fillId="56" borderId="23" xfId="0" applyFill="1" applyBorder="1" applyAlignment="1">
      <alignment horizontal="center" wrapText="1"/>
    </xf>
    <xf numFmtId="0" fontId="49" fillId="56" borderId="0" xfId="0" applyFont="1" applyFill="1" applyProtection="1"/>
    <xf numFmtId="0" fontId="68" fillId="56" borderId="0" xfId="0" applyFont="1" applyFill="1"/>
    <xf numFmtId="0" fontId="0" fillId="59" borderId="0" xfId="0" applyFont="1" applyFill="1"/>
    <xf numFmtId="0" fontId="0" fillId="57" borderId="0" xfId="0" applyFill="1" applyProtection="1"/>
    <xf numFmtId="164" fontId="17" fillId="51" borderId="33" xfId="0" applyNumberFormat="1" applyFont="1" applyFill="1" applyBorder="1" applyAlignment="1">
      <alignment horizontal="center"/>
    </xf>
    <xf numFmtId="0" fontId="17" fillId="51" borderId="25" xfId="0" applyFont="1" applyFill="1" applyBorder="1" applyAlignment="1">
      <alignment horizontal="center"/>
    </xf>
    <xf numFmtId="164" fontId="0" fillId="51" borderId="26" xfId="0" applyNumberFormat="1" applyFont="1" applyFill="1" applyBorder="1" applyAlignment="1">
      <alignment horizontal="center"/>
    </xf>
    <xf numFmtId="0" fontId="0" fillId="51" borderId="32" xfId="0" applyFont="1" applyFill="1" applyBorder="1" applyAlignment="1">
      <alignment horizontal="center"/>
    </xf>
    <xf numFmtId="164" fontId="55" fillId="57" borderId="0" xfId="103" applyNumberFormat="1" applyFont="1" applyFill="1" applyBorder="1" applyAlignment="1" applyProtection="1">
      <alignment horizontal="center"/>
    </xf>
    <xf numFmtId="164" fontId="17" fillId="51" borderId="24" xfId="0" applyNumberFormat="1" applyFont="1" applyFill="1" applyBorder="1" applyAlignment="1">
      <alignment horizontal="center"/>
    </xf>
    <xf numFmtId="164" fontId="48" fillId="51" borderId="0" xfId="146" applyNumberFormat="1" applyFill="1" applyBorder="1" applyAlignment="1" applyProtection="1">
      <alignment horizontal="center"/>
    </xf>
    <xf numFmtId="164" fontId="0" fillId="51" borderId="0" xfId="0" applyNumberFormat="1" applyFill="1" applyBorder="1" applyAlignment="1">
      <alignment horizontal="center"/>
    </xf>
    <xf numFmtId="0" fontId="52" fillId="56" borderId="0" xfId="0" applyFont="1" applyFill="1"/>
    <xf numFmtId="0" fontId="18" fillId="60" borderId="39" xfId="0" applyFont="1" applyFill="1" applyBorder="1" applyAlignment="1">
      <alignment horizontal="center" vertical="center" wrapText="1"/>
    </xf>
    <xf numFmtId="164" fontId="0" fillId="56" borderId="0" xfId="101" applyNumberFormat="1" applyFont="1" applyFill="1" applyBorder="1" applyAlignment="1">
      <alignment horizontal="center"/>
    </xf>
    <xf numFmtId="0" fontId="17" fillId="56" borderId="24" xfId="0" applyFont="1" applyFill="1" applyBorder="1" applyAlignment="1">
      <alignment horizontal="center" vertical="center" wrapText="1"/>
    </xf>
    <xf numFmtId="2" fontId="0" fillId="56" borderId="24" xfId="0" applyNumberFormat="1" applyFont="1" applyFill="1" applyBorder="1" applyAlignment="1">
      <alignment horizontal="center"/>
    </xf>
    <xf numFmtId="2" fontId="17" fillId="56" borderId="24" xfId="0" applyNumberFormat="1" applyFont="1" applyFill="1" applyBorder="1" applyAlignment="1">
      <alignment horizontal="center"/>
    </xf>
    <xf numFmtId="0" fontId="17" fillId="56" borderId="0" xfId="0" applyFont="1" applyFill="1" applyBorder="1" applyAlignment="1">
      <alignment horizontal="center" vertical="center" wrapText="1"/>
    </xf>
    <xf numFmtId="0" fontId="17" fillId="56" borderId="0" xfId="0" applyFont="1" applyFill="1" applyBorder="1" applyAlignment="1">
      <alignment vertical="center" wrapText="1"/>
    </xf>
    <xf numFmtId="0" fontId="21" fillId="56" borderId="0" xfId="100" applyFill="1" applyBorder="1"/>
    <xf numFmtId="0" fontId="47" fillId="56" borderId="24" xfId="0" applyFont="1" applyFill="1" applyBorder="1"/>
    <xf numFmtId="49" fontId="0" fillId="56" borderId="0" xfId="0" applyNumberFormat="1" applyFill="1"/>
    <xf numFmtId="0" fontId="17" fillId="56" borderId="0" xfId="0" applyFont="1" applyFill="1" applyBorder="1" applyAlignment="1">
      <alignment horizontal="center"/>
    </xf>
    <xf numFmtId="0" fontId="17" fillId="56" borderId="20" xfId="0" applyFont="1" applyFill="1" applyBorder="1" applyAlignment="1">
      <alignment horizontal="center"/>
    </xf>
    <xf numFmtId="0" fontId="17" fillId="56" borderId="20" xfId="0" applyFont="1" applyFill="1" applyBorder="1" applyAlignment="1">
      <alignment horizontal="center"/>
    </xf>
    <xf numFmtId="0" fontId="69" fillId="0" borderId="0" xfId="148"/>
    <xf numFmtId="165" fontId="0" fillId="56" borderId="14" xfId="101" applyNumberFormat="1" applyFont="1" applyFill="1" applyBorder="1" applyAlignment="1">
      <alignment horizontal="center"/>
    </xf>
    <xf numFmtId="165" fontId="0" fillId="56" borderId="23" xfId="0" applyNumberFormat="1" applyFont="1" applyFill="1" applyBorder="1" applyAlignment="1">
      <alignment horizontal="center"/>
    </xf>
    <xf numFmtId="165" fontId="0" fillId="56" borderId="21" xfId="101" applyNumberFormat="1" applyFont="1" applyFill="1" applyBorder="1" applyAlignment="1">
      <alignment horizontal="center"/>
    </xf>
    <xf numFmtId="165" fontId="0" fillId="56" borderId="21" xfId="0" applyNumberFormat="1" applyFont="1" applyFill="1" applyBorder="1" applyAlignment="1">
      <alignment horizontal="center"/>
    </xf>
    <xf numFmtId="165" fontId="0" fillId="56" borderId="22" xfId="0" applyNumberFormat="1" applyFont="1" applyFill="1" applyBorder="1" applyAlignment="1">
      <alignment horizontal="center"/>
    </xf>
    <xf numFmtId="165" fontId="0" fillId="56" borderId="32" xfId="101" applyNumberFormat="1" applyFont="1" applyFill="1" applyBorder="1" applyAlignment="1">
      <alignment horizontal="center"/>
    </xf>
    <xf numFmtId="165" fontId="0" fillId="56" borderId="33" xfId="101" applyNumberFormat="1" applyFont="1" applyFill="1" applyBorder="1" applyAlignment="1">
      <alignment horizontal="center"/>
    </xf>
    <xf numFmtId="167" fontId="70" fillId="56" borderId="0" xfId="56" applyNumberFormat="1" applyFont="1" applyFill="1" applyBorder="1"/>
    <xf numFmtId="0" fontId="70" fillId="56" borderId="0" xfId="149" applyFill="1" applyBorder="1"/>
    <xf numFmtId="0" fontId="21" fillId="56" borderId="0" xfId="57" applyFill="1" applyBorder="1"/>
    <xf numFmtId="0" fontId="0" fillId="75" borderId="29" xfId="0" applyFill="1" applyBorder="1"/>
    <xf numFmtId="0" fontId="0" fillId="75" borderId="29" xfId="0" applyFill="1" applyBorder="1" applyAlignment="1">
      <alignment horizontal="center"/>
    </xf>
    <xf numFmtId="0" fontId="0" fillId="75" borderId="31" xfId="0" applyFont="1" applyFill="1" applyBorder="1" applyAlignment="1">
      <alignment horizontal="center"/>
    </xf>
    <xf numFmtId="0" fontId="0" fillId="75" borderId="30" xfId="0" applyFont="1" applyFill="1" applyBorder="1" applyAlignment="1">
      <alignment horizontal="center"/>
    </xf>
    <xf numFmtId="0" fontId="0" fillId="75" borderId="14" xfId="0" applyFill="1" applyBorder="1"/>
    <xf numFmtId="0" fontId="0" fillId="75" borderId="22" xfId="0" applyFont="1" applyFill="1" applyBorder="1"/>
    <xf numFmtId="164" fontId="0" fillId="75" borderId="24" xfId="0" applyNumberFormat="1" applyFill="1" applyBorder="1" applyAlignment="1">
      <alignment horizontal="center"/>
    </xf>
    <xf numFmtId="164" fontId="0" fillId="75" borderId="0" xfId="0" applyNumberFormat="1" applyFont="1" applyFill="1" applyBorder="1" applyAlignment="1">
      <alignment horizontal="center"/>
    </xf>
    <xf numFmtId="164" fontId="0" fillId="75" borderId="25" xfId="0" applyNumberFormat="1" applyFont="1" applyFill="1" applyBorder="1" applyAlignment="1">
      <alignment horizontal="center"/>
    </xf>
    <xf numFmtId="0" fontId="0" fillId="75" borderId="33" xfId="0" applyFill="1" applyBorder="1"/>
    <xf numFmtId="0" fontId="0" fillId="75" borderId="24" xfId="0" applyFont="1" applyFill="1" applyBorder="1"/>
    <xf numFmtId="164" fontId="1" fillId="75" borderId="25" xfId="0" applyNumberFormat="1" applyFont="1" applyFill="1" applyBorder="1" applyAlignment="1">
      <alignment horizontal="center"/>
    </xf>
    <xf numFmtId="0" fontId="0" fillId="75" borderId="22" xfId="0" applyFill="1" applyBorder="1"/>
    <xf numFmtId="164" fontId="0" fillId="75" borderId="21" xfId="0" applyNumberFormat="1" applyFont="1" applyFill="1" applyBorder="1" applyAlignment="1">
      <alignment horizontal="center"/>
    </xf>
    <xf numFmtId="164" fontId="0" fillId="75" borderId="23" xfId="0" applyNumberFormat="1" applyFont="1" applyFill="1" applyBorder="1" applyAlignment="1">
      <alignment horizontal="center"/>
    </xf>
    <xf numFmtId="0" fontId="0" fillId="75" borderId="24" xfId="0" applyFill="1" applyBorder="1"/>
    <xf numFmtId="0" fontId="17" fillId="75" borderId="26" xfId="0" applyFont="1" applyFill="1" applyBorder="1"/>
    <xf numFmtId="0" fontId="17" fillId="56" borderId="0" xfId="0" applyFont="1" applyFill="1" applyBorder="1" applyAlignment="1">
      <alignment horizontal="right"/>
    </xf>
    <xf numFmtId="164" fontId="17" fillId="56" borderId="0" xfId="0" applyNumberFormat="1" applyFont="1" applyFill="1" applyBorder="1"/>
    <xf numFmtId="1" fontId="0" fillId="56" borderId="0" xfId="0" applyNumberFormat="1" applyFill="1" applyBorder="1" applyAlignment="1">
      <alignment horizontal="center"/>
    </xf>
    <xf numFmtId="0" fontId="0" fillId="56" borderId="20" xfId="0" applyFill="1" applyBorder="1"/>
    <xf numFmtId="0" fontId="0" fillId="56" borderId="0" xfId="0" applyFont="1" applyFill="1" applyBorder="1" applyAlignment="1">
      <alignment horizontal="right"/>
    </xf>
    <xf numFmtId="0" fontId="0" fillId="56" borderId="20" xfId="0" applyFont="1" applyFill="1" applyBorder="1" applyAlignment="1">
      <alignment horizontal="right"/>
    </xf>
    <xf numFmtId="0" fontId="17" fillId="56" borderId="0" xfId="0" quotePrefix="1" applyFont="1" applyFill="1" applyBorder="1" applyAlignment="1">
      <alignment horizontal="right"/>
    </xf>
    <xf numFmtId="0" fontId="17" fillId="56" borderId="20" xfId="0" quotePrefix="1" applyFont="1" applyFill="1" applyBorder="1" applyAlignment="1">
      <alignment horizontal="right"/>
    </xf>
    <xf numFmtId="0" fontId="17" fillId="56" borderId="20" xfId="0" applyFont="1" applyFill="1" applyBorder="1"/>
    <xf numFmtId="164" fontId="2" fillId="56" borderId="20" xfId="101" applyNumberFormat="1" applyFont="1" applyFill="1" applyBorder="1" applyAlignment="1">
      <alignment horizontal="center"/>
    </xf>
    <xf numFmtId="164" fontId="52" fillId="56" borderId="0" xfId="101" applyNumberFormat="1" applyFont="1" applyFill="1" applyBorder="1" applyAlignment="1">
      <alignment horizontal="center"/>
    </xf>
    <xf numFmtId="164" fontId="52" fillId="75" borderId="0" xfId="0" applyNumberFormat="1" applyFont="1" applyFill="1" applyBorder="1" applyAlignment="1">
      <alignment horizontal="center"/>
    </xf>
    <xf numFmtId="0" fontId="17" fillId="75" borderId="24" xfId="0" applyFont="1" applyFill="1" applyBorder="1"/>
    <xf numFmtId="164" fontId="52" fillId="75" borderId="25" xfId="0" applyNumberFormat="1" applyFont="1" applyFill="1" applyBorder="1" applyAlignment="1">
      <alignment horizontal="center"/>
    </xf>
    <xf numFmtId="164" fontId="0" fillId="75" borderId="21" xfId="0" applyNumberFormat="1" applyFill="1" applyBorder="1" applyAlignment="1">
      <alignment horizontal="center"/>
    </xf>
    <xf numFmtId="164" fontId="0" fillId="75" borderId="0" xfId="0" applyNumberFormat="1" applyFill="1" applyBorder="1" applyAlignment="1">
      <alignment horizontal="center"/>
    </xf>
    <xf numFmtId="164" fontId="1" fillId="75" borderId="0" xfId="0" applyNumberFormat="1" applyFont="1" applyFill="1" applyBorder="1" applyAlignment="1">
      <alignment horizontal="center"/>
    </xf>
    <xf numFmtId="0" fontId="0" fillId="75" borderId="14" xfId="0" applyFont="1" applyFill="1" applyBorder="1"/>
    <xf numFmtId="0" fontId="0" fillId="75" borderId="33" xfId="0" applyFont="1" applyFill="1" applyBorder="1"/>
    <xf numFmtId="0" fontId="17" fillId="75" borderId="33" xfId="0" applyFont="1" applyFill="1" applyBorder="1"/>
    <xf numFmtId="0" fontId="0" fillId="75" borderId="32" xfId="0" applyFill="1" applyBorder="1"/>
    <xf numFmtId="164" fontId="17" fillId="75" borderId="20" xfId="0" applyNumberFormat="1" applyFont="1" applyFill="1" applyBorder="1" applyAlignment="1">
      <alignment horizontal="center"/>
    </xf>
    <xf numFmtId="164" fontId="17" fillId="75" borderId="27" xfId="0" applyNumberFormat="1" applyFont="1" applyFill="1" applyBorder="1" applyAlignment="1">
      <alignment horizontal="center"/>
    </xf>
    <xf numFmtId="49" fontId="0" fillId="56" borderId="0" xfId="0" quotePrefix="1" applyNumberFormat="1" applyFill="1"/>
    <xf numFmtId="0" fontId="1" fillId="56" borderId="14" xfId="0" applyFont="1" applyFill="1" applyBorder="1" applyAlignment="1">
      <alignment horizontal="center" wrapText="1"/>
    </xf>
    <xf numFmtId="0" fontId="0" fillId="56" borderId="14" xfId="0" applyFill="1" applyBorder="1" applyAlignment="1">
      <alignment horizontal="center" wrapText="1"/>
    </xf>
    <xf numFmtId="0" fontId="2" fillId="56" borderId="43" xfId="0" applyNumberFormat="1" applyFont="1" applyFill="1" applyBorder="1" applyAlignment="1" applyProtection="1">
      <alignment horizontal="center"/>
      <protection locked="0"/>
    </xf>
    <xf numFmtId="164" fontId="48" fillId="76" borderId="44" xfId="103" applyNumberFormat="1" applyFill="1" applyBorder="1" applyAlignment="1" applyProtection="1">
      <alignment horizontal="center"/>
    </xf>
    <xf numFmtId="164" fontId="0" fillId="51" borderId="44" xfId="0" applyNumberFormat="1" applyFill="1" applyBorder="1" applyAlignment="1">
      <alignment horizontal="center"/>
    </xf>
    <xf numFmtId="0" fontId="0" fillId="51" borderId="44" xfId="0" applyFill="1" applyBorder="1" applyAlignment="1">
      <alignment horizontal="center"/>
    </xf>
    <xf numFmtId="0" fontId="0" fillId="51" borderId="45" xfId="0" applyFill="1" applyBorder="1" applyAlignment="1">
      <alignment horizontal="center"/>
    </xf>
    <xf numFmtId="0" fontId="2" fillId="56" borderId="46" xfId="0" applyNumberFormat="1" applyFont="1" applyFill="1" applyBorder="1" applyAlignment="1" applyProtection="1">
      <alignment horizontal="center"/>
      <protection locked="0"/>
    </xf>
    <xf numFmtId="164" fontId="48" fillId="76" borderId="0" xfId="103" applyNumberFormat="1" applyFill="1" applyBorder="1" applyAlignment="1" applyProtection="1">
      <alignment horizontal="center"/>
    </xf>
    <xf numFmtId="0" fontId="0" fillId="51" borderId="0" xfId="0" applyFill="1" applyBorder="1" applyAlignment="1">
      <alignment horizontal="center"/>
    </xf>
    <xf numFmtId="0" fontId="0" fillId="51" borderId="47" xfId="0" applyFill="1" applyBorder="1" applyAlignment="1">
      <alignment horizontal="center"/>
    </xf>
    <xf numFmtId="0" fontId="0" fillId="76" borderId="0" xfId="0" applyFill="1" applyProtection="1"/>
    <xf numFmtId="0" fontId="2" fillId="56" borderId="46" xfId="0" applyFont="1" applyFill="1" applyBorder="1" applyAlignment="1" applyProtection="1">
      <alignment horizontal="center"/>
      <protection locked="0"/>
    </xf>
    <xf numFmtId="0" fontId="0" fillId="56" borderId="46" xfId="0" applyFont="1" applyFill="1" applyBorder="1" applyAlignment="1" applyProtection="1">
      <alignment horizontal="center"/>
      <protection locked="0"/>
    </xf>
    <xf numFmtId="0" fontId="0" fillId="51" borderId="0" xfId="0" applyFont="1" applyFill="1" applyBorder="1" applyAlignment="1">
      <alignment horizontal="center"/>
    </xf>
    <xf numFmtId="0" fontId="0" fillId="56" borderId="46" xfId="0" applyFont="1" applyFill="1" applyBorder="1" applyAlignment="1">
      <alignment horizontal="center"/>
    </xf>
    <xf numFmtId="164" fontId="48" fillId="76" borderId="0" xfId="103" applyNumberFormat="1" applyFont="1" applyFill="1" applyBorder="1" applyAlignment="1" applyProtection="1">
      <alignment horizontal="center"/>
    </xf>
    <xf numFmtId="0" fontId="0" fillId="51" borderId="47" xfId="0" applyFont="1" applyFill="1" applyBorder="1" applyAlignment="1">
      <alignment horizontal="center"/>
    </xf>
    <xf numFmtId="0" fontId="17" fillId="56" borderId="46" xfId="0" applyFont="1" applyFill="1" applyBorder="1" applyAlignment="1" applyProtection="1">
      <alignment horizontal="center"/>
      <protection locked="0"/>
    </xf>
    <xf numFmtId="164" fontId="49" fillId="59" borderId="0" xfId="103" applyNumberFormat="1" applyFont="1" applyFill="1" applyBorder="1" applyAlignment="1" applyProtection="1">
      <alignment horizontal="center"/>
    </xf>
    <xf numFmtId="164" fontId="17" fillId="51" borderId="0" xfId="0" applyNumberFormat="1" applyFont="1" applyFill="1" applyBorder="1" applyAlignment="1">
      <alignment horizontal="center"/>
    </xf>
    <xf numFmtId="0" fontId="17" fillId="51" borderId="0" xfId="0" applyFont="1" applyFill="1" applyBorder="1" applyAlignment="1">
      <alignment horizontal="center"/>
    </xf>
    <xf numFmtId="0" fontId="17" fillId="51" borderId="47" xfId="0" applyFont="1" applyFill="1" applyBorder="1" applyAlignment="1">
      <alignment horizontal="center"/>
    </xf>
    <xf numFmtId="0" fontId="17" fillId="56" borderId="46" xfId="0" applyFont="1" applyFill="1" applyBorder="1" applyAlignment="1">
      <alignment horizontal="center"/>
    </xf>
    <xf numFmtId="164" fontId="48" fillId="59" borderId="0" xfId="103" applyNumberFormat="1" applyFont="1" applyFill="1" applyBorder="1" applyAlignment="1" applyProtection="1">
      <alignment horizontal="center"/>
    </xf>
    <xf numFmtId="0" fontId="0" fillId="56" borderId="48" xfId="0" applyFont="1" applyFill="1" applyBorder="1" applyAlignment="1" applyProtection="1">
      <alignment horizontal="center"/>
      <protection locked="0"/>
    </xf>
    <xf numFmtId="164" fontId="48" fillId="59" borderId="49" xfId="103" applyNumberFormat="1" applyFont="1" applyFill="1" applyBorder="1" applyAlignment="1" applyProtection="1">
      <alignment horizontal="center"/>
    </xf>
    <xf numFmtId="164" fontId="0" fillId="51" borderId="49" xfId="0" applyNumberFormat="1" applyFont="1" applyFill="1" applyBorder="1" applyAlignment="1">
      <alignment horizontal="center"/>
    </xf>
    <xf numFmtId="0" fontId="0" fillId="51" borderId="49" xfId="0" applyFont="1" applyFill="1" applyBorder="1" applyAlignment="1">
      <alignment horizontal="center"/>
    </xf>
    <xf numFmtId="164" fontId="0" fillId="51" borderId="49" xfId="0" applyNumberFormat="1" applyFill="1" applyBorder="1" applyAlignment="1">
      <alignment horizontal="center"/>
    </xf>
    <xf numFmtId="0" fontId="0" fillId="51" borderId="50" xfId="0" applyFont="1" applyFill="1" applyBorder="1" applyAlignment="1">
      <alignment horizontal="center"/>
    </xf>
    <xf numFmtId="0" fontId="92" fillId="56" borderId="0" xfId="0" applyFont="1" applyFill="1"/>
    <xf numFmtId="0" fontId="0" fillId="0" borderId="0" xfId="0" applyFont="1" applyFill="1"/>
    <xf numFmtId="0" fontId="15" fillId="56" borderId="0" xfId="0" applyFont="1" applyFill="1"/>
    <xf numFmtId="182" fontId="0" fillId="56" borderId="0" xfId="0" applyNumberFormat="1" applyFont="1" applyFill="1"/>
    <xf numFmtId="0" fontId="17" fillId="56" borderId="0" xfId="0" applyFont="1" applyFill="1" applyAlignment="1">
      <alignment horizontal="center"/>
    </xf>
    <xf numFmtId="0" fontId="17" fillId="51" borderId="22" xfId="0" applyFont="1" applyFill="1" applyBorder="1"/>
    <xf numFmtId="0" fontId="17" fillId="51" borderId="21" xfId="0" applyFont="1" applyFill="1" applyBorder="1" applyAlignment="1">
      <alignment horizontal="center" wrapText="1"/>
    </xf>
    <xf numFmtId="0" fontId="17" fillId="51" borderId="23" xfId="0" applyFont="1" applyFill="1" applyBorder="1" applyAlignment="1">
      <alignment horizontal="center" wrapText="1"/>
    </xf>
    <xf numFmtId="0" fontId="17" fillId="51" borderId="29" xfId="0" applyFont="1" applyFill="1" applyBorder="1" applyAlignment="1">
      <alignment horizontal="center" wrapText="1"/>
    </xf>
    <xf numFmtId="0" fontId="17" fillId="51" borderId="31" xfId="0" applyFont="1" applyFill="1" applyBorder="1" applyAlignment="1">
      <alignment horizontal="center" wrapText="1"/>
    </xf>
    <xf numFmtId="0" fontId="17" fillId="51" borderId="30" xfId="0" applyFont="1" applyFill="1" applyBorder="1" applyAlignment="1">
      <alignment horizontal="center" wrapText="1"/>
    </xf>
    <xf numFmtId="0" fontId="17" fillId="51" borderId="28" xfId="0" applyFont="1" applyFill="1" applyBorder="1" applyAlignment="1">
      <alignment horizontal="center" wrapText="1"/>
    </xf>
    <xf numFmtId="0" fontId="0" fillId="56" borderId="0" xfId="0" applyFont="1" applyFill="1" applyAlignment="1">
      <alignment wrapText="1"/>
    </xf>
    <xf numFmtId="0" fontId="15" fillId="56" borderId="0" xfId="0" applyFont="1" applyFill="1" applyAlignment="1">
      <alignment wrapText="1"/>
    </xf>
    <xf numFmtId="0" fontId="0" fillId="51" borderId="29" xfId="0" applyFont="1" applyFill="1" applyBorder="1"/>
    <xf numFmtId="0" fontId="0" fillId="51" borderId="31" xfId="0" applyFont="1" applyFill="1" applyBorder="1" applyAlignment="1">
      <alignment horizontal="center"/>
    </xf>
    <xf numFmtId="0" fontId="0" fillId="51" borderId="30" xfId="0" applyFont="1" applyFill="1" applyBorder="1" applyAlignment="1">
      <alignment horizontal="center"/>
    </xf>
    <xf numFmtId="0" fontId="0" fillId="51" borderId="26" xfId="0" applyFont="1" applyFill="1" applyBorder="1" applyAlignment="1">
      <alignment horizontal="center"/>
    </xf>
    <xf numFmtId="0" fontId="0" fillId="51" borderId="20" xfId="0" applyFont="1" applyFill="1" applyBorder="1" applyAlignment="1">
      <alignment horizontal="center"/>
    </xf>
    <xf numFmtId="0" fontId="1" fillId="51" borderId="20" xfId="0" applyFont="1" applyFill="1" applyBorder="1" applyAlignment="1">
      <alignment horizontal="center"/>
    </xf>
    <xf numFmtId="0" fontId="17" fillId="51" borderId="27" xfId="0" applyFont="1" applyFill="1" applyBorder="1" applyAlignment="1">
      <alignment horizontal="center"/>
    </xf>
    <xf numFmtId="0" fontId="0" fillId="51" borderId="14" xfId="0" applyFont="1" applyFill="1" applyBorder="1" applyAlignment="1">
      <alignment horizontal="center"/>
    </xf>
    <xf numFmtId="0" fontId="18" fillId="59" borderId="0" xfId="0" applyFont="1" applyFill="1"/>
    <xf numFmtId="0" fontId="0" fillId="51" borderId="29" xfId="0" applyFont="1" applyFill="1" applyBorder="1" applyAlignment="1">
      <alignment horizontal="center"/>
    </xf>
    <xf numFmtId="0" fontId="17" fillId="51" borderId="30" xfId="0" applyFont="1" applyFill="1" applyBorder="1" applyAlignment="1">
      <alignment horizontal="center"/>
    </xf>
    <xf numFmtId="0" fontId="17" fillId="51" borderId="28" xfId="0" applyFont="1" applyFill="1" applyBorder="1" applyAlignment="1">
      <alignment horizontal="center"/>
    </xf>
    <xf numFmtId="0" fontId="0" fillId="51" borderId="22" xfId="0" applyNumberFormat="1" applyFont="1" applyFill="1" applyBorder="1" applyAlignment="1" applyProtection="1">
      <alignment horizontal="center"/>
      <protection locked="0"/>
    </xf>
    <xf numFmtId="164" fontId="0" fillId="57" borderId="21" xfId="0" applyNumberFormat="1" applyFont="1" applyFill="1" applyBorder="1" applyAlignment="1">
      <alignment horizontal="center"/>
    </xf>
    <xf numFmtId="2" fontId="0" fillId="57" borderId="21" xfId="0" applyNumberFormat="1" applyFont="1" applyFill="1" applyBorder="1" applyAlignment="1">
      <alignment horizontal="center"/>
    </xf>
    <xf numFmtId="164" fontId="0" fillId="51" borderId="23" xfId="0" applyNumberFormat="1" applyFont="1" applyFill="1" applyBorder="1" applyAlignment="1">
      <alignment horizontal="center"/>
    </xf>
    <xf numFmtId="2" fontId="0" fillId="51" borderId="22" xfId="0" applyNumberFormat="1" applyFont="1" applyFill="1" applyBorder="1" applyAlignment="1">
      <alignment horizontal="center" vertical="center" wrapText="1"/>
    </xf>
    <xf numFmtId="164" fontId="2" fillId="51" borderId="21" xfId="101" applyNumberFormat="1" applyFont="1" applyFill="1" applyBorder="1" applyAlignment="1">
      <alignment horizontal="center"/>
    </xf>
    <xf numFmtId="164" fontId="0" fillId="51" borderId="21" xfId="0" applyNumberFormat="1" applyFont="1" applyFill="1" applyBorder="1" applyAlignment="1">
      <alignment horizontal="center"/>
    </xf>
    <xf numFmtId="164" fontId="0" fillId="51" borderId="22" xfId="0" applyNumberFormat="1" applyFont="1" applyFill="1" applyBorder="1" applyAlignment="1">
      <alignment horizontal="center"/>
    </xf>
    <xf numFmtId="164" fontId="0" fillId="51" borderId="14" xfId="0" applyNumberFormat="1" applyFont="1" applyFill="1" applyBorder="1" applyAlignment="1">
      <alignment horizontal="center"/>
    </xf>
    <xf numFmtId="0" fontId="15" fillId="51" borderId="0" xfId="0" applyFont="1" applyFill="1"/>
    <xf numFmtId="182" fontId="15" fillId="56" borderId="0" xfId="0" applyNumberFormat="1" applyFont="1" applyFill="1" applyProtection="1"/>
    <xf numFmtId="164" fontId="0" fillId="56" borderId="0" xfId="0" applyNumberFormat="1" applyFont="1" applyFill="1" applyAlignment="1">
      <alignment horizontal="center"/>
    </xf>
    <xf numFmtId="0" fontId="0" fillId="51" borderId="24" xfId="0" applyNumberFormat="1" applyFont="1" applyFill="1" applyBorder="1" applyAlignment="1" applyProtection="1">
      <alignment horizontal="center"/>
      <protection locked="0"/>
    </xf>
    <xf numFmtId="2" fontId="55" fillId="57" borderId="0" xfId="103" applyNumberFormat="1" applyFont="1" applyFill="1" applyBorder="1" applyAlignment="1" applyProtection="1">
      <alignment horizontal="center"/>
    </xf>
    <xf numFmtId="164" fontId="0" fillId="51" borderId="25" xfId="0" applyNumberFormat="1" applyFont="1" applyFill="1" applyBorder="1" applyAlignment="1">
      <alignment horizontal="center"/>
    </xf>
    <xf numFmtId="2" fontId="0" fillId="51" borderId="24" xfId="0" applyNumberFormat="1" applyFont="1" applyFill="1" applyBorder="1" applyAlignment="1">
      <alignment horizontal="center" vertical="center" wrapText="1"/>
    </xf>
    <xf numFmtId="164" fontId="2" fillId="51" borderId="0" xfId="101" applyNumberFormat="1" applyFont="1" applyFill="1" applyBorder="1" applyAlignment="1">
      <alignment horizontal="center"/>
    </xf>
    <xf numFmtId="164" fontId="2" fillId="51" borderId="0" xfId="103" applyNumberFormat="1" applyFont="1" applyFill="1" applyBorder="1" applyAlignment="1" applyProtection="1">
      <alignment horizontal="center"/>
    </xf>
    <xf numFmtId="164" fontId="0" fillId="51" borderId="33" xfId="0" applyNumberFormat="1" applyFont="1" applyFill="1" applyBorder="1" applyAlignment="1">
      <alignment horizontal="center"/>
    </xf>
    <xf numFmtId="2" fontId="0" fillId="57" borderId="0" xfId="0" applyNumberFormat="1" applyFont="1" applyFill="1" applyBorder="1" applyAlignment="1">
      <alignment horizontal="center"/>
    </xf>
    <xf numFmtId="164" fontId="55" fillId="56" borderId="0" xfId="103" applyNumberFormat="1" applyFont="1" applyFill="1" applyBorder="1" applyAlignment="1" applyProtection="1">
      <alignment horizontal="center"/>
    </xf>
    <xf numFmtId="0" fontId="0" fillId="51" borderId="24" xfId="0" applyFont="1" applyFill="1" applyBorder="1" applyAlignment="1" applyProtection="1">
      <alignment horizontal="center"/>
      <protection locked="0"/>
    </xf>
    <xf numFmtId="2" fontId="0" fillId="51" borderId="24" xfId="0" applyNumberFormat="1" applyFont="1" applyFill="1" applyBorder="1" applyAlignment="1">
      <alignment horizontal="center"/>
    </xf>
    <xf numFmtId="0" fontId="48" fillId="51" borderId="24" xfId="0" applyFont="1" applyFill="1" applyBorder="1" applyAlignment="1">
      <alignment horizontal="center"/>
    </xf>
    <xf numFmtId="164" fontId="48" fillId="51" borderId="25" xfId="0" applyNumberFormat="1" applyFont="1" applyFill="1" applyBorder="1" applyAlignment="1">
      <alignment horizontal="center"/>
    </xf>
    <xf numFmtId="2" fontId="54" fillId="51" borderId="24" xfId="0" applyNumberFormat="1" applyFont="1" applyFill="1" applyBorder="1" applyAlignment="1">
      <alignment horizontal="center"/>
    </xf>
    <xf numFmtId="164" fontId="48" fillId="51" borderId="0" xfId="101" applyNumberFormat="1" applyFont="1" applyFill="1" applyBorder="1" applyAlignment="1">
      <alignment horizontal="center"/>
    </xf>
    <xf numFmtId="164" fontId="54" fillId="51" borderId="0" xfId="0" applyNumberFormat="1" applyFont="1" applyFill="1" applyBorder="1" applyAlignment="1">
      <alignment horizontal="center"/>
    </xf>
    <xf numFmtId="164" fontId="0" fillId="57" borderId="0" xfId="0" applyNumberFormat="1" applyFont="1" applyFill="1" applyBorder="1" applyAlignment="1" applyProtection="1">
      <alignment horizontal="center"/>
    </xf>
    <xf numFmtId="164" fontId="17" fillId="56" borderId="0" xfId="0" applyNumberFormat="1" applyFont="1" applyFill="1"/>
    <xf numFmtId="164" fontId="56" fillId="56" borderId="0" xfId="103" applyNumberFormat="1" applyFont="1" applyFill="1" applyBorder="1" applyAlignment="1" applyProtection="1">
      <alignment horizontal="center"/>
    </xf>
    <xf numFmtId="1" fontId="17" fillId="56" borderId="0" xfId="0" applyNumberFormat="1" applyFont="1" applyFill="1"/>
    <xf numFmtId="0" fontId="0" fillId="51" borderId="24" xfId="0" applyFont="1" applyFill="1" applyBorder="1" applyAlignment="1">
      <alignment horizontal="center"/>
    </xf>
    <xf numFmtId="0" fontId="17" fillId="51" borderId="24" xfId="0" applyFont="1" applyFill="1" applyBorder="1" applyAlignment="1" applyProtection="1">
      <alignment horizontal="center"/>
      <protection locked="0"/>
    </xf>
    <xf numFmtId="164" fontId="17" fillId="59" borderId="0" xfId="0" applyNumberFormat="1" applyFont="1" applyFill="1" applyBorder="1" applyAlignment="1" applyProtection="1">
      <alignment horizontal="center"/>
    </xf>
    <xf numFmtId="2" fontId="17" fillId="59" borderId="0" xfId="0" applyNumberFormat="1" applyFont="1" applyFill="1" applyBorder="1" applyAlignment="1" applyProtection="1">
      <alignment horizontal="center"/>
    </xf>
    <xf numFmtId="164" fontId="17" fillId="51" borderId="25" xfId="0" applyNumberFormat="1" applyFont="1" applyFill="1" applyBorder="1" applyAlignment="1">
      <alignment horizontal="center"/>
    </xf>
    <xf numFmtId="2" fontId="17" fillId="51" borderId="24" xfId="0" applyNumberFormat="1" applyFont="1" applyFill="1" applyBorder="1" applyAlignment="1">
      <alignment horizontal="center"/>
    </xf>
    <xf numFmtId="164" fontId="17" fillId="51" borderId="0" xfId="101" applyNumberFormat="1" applyFont="1" applyFill="1" applyBorder="1" applyAlignment="1">
      <alignment horizontal="center"/>
    </xf>
    <xf numFmtId="1" fontId="55" fillId="56" borderId="0" xfId="103" applyNumberFormat="1" applyFont="1" applyFill="1" applyBorder="1" applyAlignment="1" applyProtection="1">
      <alignment horizontal="center"/>
    </xf>
    <xf numFmtId="0" fontId="17" fillId="51" borderId="24" xfId="0" applyFont="1" applyFill="1" applyBorder="1" applyAlignment="1">
      <alignment horizontal="center"/>
    </xf>
    <xf numFmtId="164" fontId="0" fillId="59" borderId="0" xfId="0" applyNumberFormat="1" applyFont="1" applyFill="1" applyBorder="1" applyAlignment="1" applyProtection="1">
      <alignment horizontal="center"/>
    </xf>
    <xf numFmtId="2" fontId="0" fillId="59" borderId="0" xfId="0" applyNumberFormat="1" applyFont="1" applyFill="1" applyBorder="1" applyAlignment="1" applyProtection="1">
      <alignment horizontal="center"/>
    </xf>
    <xf numFmtId="164" fontId="2" fillId="51" borderId="24" xfId="101" applyNumberFormat="1" applyFont="1" applyFill="1" applyBorder="1" applyAlignment="1">
      <alignment horizontal="center"/>
    </xf>
    <xf numFmtId="0" fontId="0" fillId="51" borderId="26" xfId="0" applyFont="1" applyFill="1" applyBorder="1" applyAlignment="1" applyProtection="1">
      <alignment horizontal="center"/>
      <protection locked="0"/>
    </xf>
    <xf numFmtId="164" fontId="0" fillId="59" borderId="20" xfId="0" applyNumberFormat="1" applyFont="1" applyFill="1" applyBorder="1" applyAlignment="1" applyProtection="1">
      <alignment horizontal="center"/>
    </xf>
    <xf numFmtId="2" fontId="0" fillId="59" borderId="20" xfId="0" applyNumberFormat="1" applyFont="1" applyFill="1" applyBorder="1" applyAlignment="1" applyProtection="1">
      <alignment horizontal="center"/>
    </xf>
    <xf numFmtId="164" fontId="0" fillId="51" borderId="27" xfId="0" applyNumberFormat="1" applyFont="1" applyFill="1" applyBorder="1" applyAlignment="1">
      <alignment horizontal="center"/>
    </xf>
    <xf numFmtId="164" fontId="2" fillId="51" borderId="26" xfId="101" applyNumberFormat="1" applyFont="1" applyFill="1" applyBorder="1" applyAlignment="1">
      <alignment horizontal="center"/>
    </xf>
    <xf numFmtId="164" fontId="2" fillId="51" borderId="20" xfId="101" applyNumberFormat="1" applyFont="1" applyFill="1" applyBorder="1" applyAlignment="1">
      <alignment horizontal="center"/>
    </xf>
    <xf numFmtId="164" fontId="0" fillId="51" borderId="32" xfId="0" applyNumberFormat="1" applyFont="1" applyFill="1" applyBorder="1" applyAlignment="1">
      <alignment horizontal="center"/>
    </xf>
    <xf numFmtId="167" fontId="0" fillId="56" borderId="0" xfId="0" applyNumberFormat="1" applyFill="1" applyAlignment="1" applyProtection="1">
      <alignment horizontal="left"/>
    </xf>
    <xf numFmtId="165" fontId="0" fillId="56" borderId="0" xfId="101" applyNumberFormat="1" applyFont="1" applyFill="1"/>
    <xf numFmtId="0" fontId="55" fillId="0" borderId="0" xfId="103" applyFont="1" applyFill="1" applyBorder="1" applyAlignment="1" applyProtection="1">
      <alignment horizontal="right"/>
    </xf>
    <xf numFmtId="0" fontId="0" fillId="56" borderId="0" xfId="0" applyFill="1" applyBorder="1" applyProtection="1"/>
    <xf numFmtId="164" fontId="0" fillId="56" borderId="0" xfId="0" applyNumberFormat="1" applyFont="1" applyFill="1" applyBorder="1"/>
    <xf numFmtId="3" fontId="97" fillId="56" borderId="0" xfId="0" applyNumberFormat="1" applyFont="1" applyFill="1" applyBorder="1" applyAlignment="1">
      <alignment horizontal="right" vertical="center"/>
    </xf>
    <xf numFmtId="3" fontId="98" fillId="56" borderId="0" xfId="0" applyNumberFormat="1" applyFont="1" applyFill="1" applyBorder="1" applyAlignment="1">
      <alignment horizontal="right" vertical="center"/>
    </xf>
    <xf numFmtId="3" fontId="99" fillId="56" borderId="0" xfId="0" applyNumberFormat="1" applyFont="1" applyFill="1" applyBorder="1" applyAlignment="1">
      <alignment horizontal="right" vertical="center"/>
    </xf>
    <xf numFmtId="2" fontId="15" fillId="56" borderId="0" xfId="0" applyNumberFormat="1" applyFont="1" applyFill="1" applyBorder="1"/>
    <xf numFmtId="165" fontId="15" fillId="56" borderId="0" xfId="101" applyNumberFormat="1" applyFont="1" applyFill="1" applyBorder="1"/>
    <xf numFmtId="9" fontId="15" fillId="56" borderId="0" xfId="101" applyNumberFormat="1" applyFont="1" applyFill="1" applyBorder="1"/>
    <xf numFmtId="10" fontId="15" fillId="56" borderId="0" xfId="101" applyNumberFormat="1" applyFont="1" applyFill="1" applyBorder="1"/>
    <xf numFmtId="3" fontId="100" fillId="56" borderId="0" xfId="0" applyNumberFormat="1" applyFont="1" applyFill="1" applyBorder="1" applyAlignment="1">
      <alignment horizontal="right" vertical="center"/>
    </xf>
    <xf numFmtId="183" fontId="15" fillId="56" borderId="0" xfId="101" applyNumberFormat="1" applyFont="1" applyFill="1" applyBorder="1"/>
    <xf numFmtId="182" fontId="0" fillId="56" borderId="0" xfId="0" applyNumberFormat="1" applyFont="1" applyFill="1" applyBorder="1"/>
    <xf numFmtId="1" fontId="17" fillId="56" borderId="0" xfId="0" applyNumberFormat="1" applyFont="1" applyFill="1" applyBorder="1"/>
    <xf numFmtId="164" fontId="0" fillId="56" borderId="0" xfId="0" applyNumberFormat="1" applyFont="1" applyFill="1" applyBorder="1" applyAlignment="1" applyProtection="1">
      <alignment horizontal="center"/>
    </xf>
    <xf numFmtId="164" fontId="17" fillId="56" borderId="0" xfId="0" applyNumberFormat="1" applyFont="1" applyFill="1" applyBorder="1" applyAlignment="1" applyProtection="1">
      <alignment horizontal="center"/>
    </xf>
    <xf numFmtId="164" fontId="0" fillId="56" borderId="0" xfId="0" applyNumberFormat="1" applyFill="1" applyBorder="1" applyAlignment="1" applyProtection="1">
      <alignment horizontal="center"/>
    </xf>
    <xf numFmtId="0" fontId="17" fillId="77" borderId="0" xfId="0" applyFont="1" applyFill="1" applyBorder="1" applyAlignment="1">
      <alignment horizontal="center" vertical="center"/>
    </xf>
    <xf numFmtId="0" fontId="101" fillId="77" borderId="0" xfId="103" applyFont="1" applyFill="1" applyBorder="1" applyAlignment="1" applyProtection="1">
      <alignment horizontal="center" vertical="center" wrapText="1"/>
    </xf>
    <xf numFmtId="0" fontId="56" fillId="51" borderId="0" xfId="103" applyFont="1" applyFill="1" applyBorder="1" applyAlignment="1" applyProtection="1">
      <alignment horizontal="center"/>
    </xf>
    <xf numFmtId="0" fontId="102" fillId="0" borderId="0" xfId="0" applyFont="1"/>
    <xf numFmtId="0" fontId="56" fillId="62" borderId="0" xfId="103" applyFont="1" applyFill="1" applyBorder="1" applyAlignment="1" applyProtection="1">
      <alignment horizontal="center"/>
    </xf>
    <xf numFmtId="164" fontId="0" fillId="62" borderId="0" xfId="0" applyNumberFormat="1" applyFill="1" applyBorder="1" applyAlignment="1">
      <alignment horizontal="center"/>
    </xf>
    <xf numFmtId="0" fontId="0" fillId="62" borderId="0" xfId="0" applyFill="1"/>
    <xf numFmtId="3" fontId="0" fillId="56" borderId="0" xfId="0" applyNumberFormat="1" applyFill="1"/>
    <xf numFmtId="0" fontId="0" fillId="56" borderId="26" xfId="0" applyFont="1" applyFill="1" applyBorder="1" applyAlignment="1">
      <alignment horizontal="center" vertical="center" wrapText="1"/>
    </xf>
    <xf numFmtId="0" fontId="0" fillId="56" borderId="32" xfId="0" applyFont="1" applyFill="1" applyBorder="1" applyAlignment="1">
      <alignment horizontal="center" vertical="center" wrapText="1"/>
    </xf>
    <xf numFmtId="0" fontId="0" fillId="56" borderId="29" xfId="0" applyFont="1" applyFill="1" applyBorder="1" applyAlignment="1">
      <alignment horizontal="center" vertical="center" wrapText="1"/>
    </xf>
    <xf numFmtId="0" fontId="0" fillId="56" borderId="20" xfId="0" applyFont="1" applyFill="1" applyBorder="1" applyAlignment="1">
      <alignment horizontal="center" vertical="center" wrapText="1"/>
    </xf>
    <xf numFmtId="0" fontId="0" fillId="56" borderId="27" xfId="0" applyFont="1" applyFill="1" applyBorder="1" applyAlignment="1">
      <alignment horizontal="center" vertical="center" wrapText="1"/>
    </xf>
    <xf numFmtId="0" fontId="47" fillId="56" borderId="31" xfId="0" applyFont="1" applyFill="1" applyBorder="1" applyAlignment="1">
      <alignment horizontal="center"/>
    </xf>
    <xf numFmtId="0" fontId="47" fillId="56" borderId="0" xfId="0" applyFont="1" applyFill="1" applyBorder="1" applyAlignment="1">
      <alignment horizontal="center"/>
    </xf>
    <xf numFmtId="0" fontId="47" fillId="56" borderId="22" xfId="0" applyFont="1" applyFill="1" applyBorder="1" applyAlignment="1">
      <alignment horizontal="center"/>
    </xf>
    <xf numFmtId="0" fontId="47" fillId="56" borderId="21" xfId="0" applyFont="1" applyFill="1" applyBorder="1" applyAlignment="1">
      <alignment horizontal="center"/>
    </xf>
    <xf numFmtId="0" fontId="47" fillId="56" borderId="23" xfId="0" applyFont="1" applyFill="1" applyBorder="1" applyAlignment="1">
      <alignment horizontal="center"/>
    </xf>
    <xf numFmtId="0" fontId="17" fillId="56" borderId="0" xfId="0" applyFont="1" applyFill="1" applyBorder="1" applyAlignment="1">
      <alignment horizontal="center"/>
    </xf>
    <xf numFmtId="0" fontId="17" fillId="56" borderId="20" xfId="0" applyFont="1" applyFill="1" applyBorder="1" applyAlignment="1">
      <alignment horizontal="center"/>
    </xf>
    <xf numFmtId="0" fontId="95" fillId="56" borderId="0" xfId="56" applyFont="1" applyFill="1" applyBorder="1" applyAlignment="1">
      <alignment horizontal="center" vertical="center" wrapText="1"/>
    </xf>
  </cellXfs>
  <cellStyles count="6285">
    <cellStyle name="_x000a_bidires=100_x000d_" xfId="401"/>
    <cellStyle name="1 indent" xfId="402"/>
    <cellStyle name="1 indent 2" xfId="403"/>
    <cellStyle name="1 indent 3" xfId="404"/>
    <cellStyle name="2 indents" xfId="405"/>
    <cellStyle name="2 indents 2" xfId="406"/>
    <cellStyle name="2 indents 3" xfId="407"/>
    <cellStyle name="20 % - Aksentti1" xfId="122" builtinId="30" customBuiltin="1"/>
    <cellStyle name="20 % - Aksentti1 10" xfId="408"/>
    <cellStyle name="20 % - Aksentti1 10 10" xfId="409"/>
    <cellStyle name="20 % - Aksentti1 10 2" xfId="410"/>
    <cellStyle name="20 % - Aksentti1 10 2 2" xfId="411"/>
    <cellStyle name="20 % - Aksentti1 10 2 2 2" xfId="412"/>
    <cellStyle name="20 % - Aksentti1 10 2 2_Tulokset" xfId="413"/>
    <cellStyle name="20 % - Aksentti1 10 2 3" xfId="414"/>
    <cellStyle name="20 % - Aksentti1 10 2_Tulokset" xfId="415"/>
    <cellStyle name="20 % - Aksentti1 10 3" xfId="416"/>
    <cellStyle name="20 % - Aksentti1 10 3 2" xfId="417"/>
    <cellStyle name="20 % - Aksentti1 10 3_Tulokset" xfId="418"/>
    <cellStyle name="20 % - Aksentti1 10 4" xfId="419"/>
    <cellStyle name="20 % - Aksentti1 10 5" xfId="420"/>
    <cellStyle name="20 % - Aksentti1 10 6" xfId="421"/>
    <cellStyle name="20 % - Aksentti1 10 7" xfId="422"/>
    <cellStyle name="20 % - Aksentti1 10 8" xfId="423"/>
    <cellStyle name="20 % - Aksentti1 10 9" xfId="424"/>
    <cellStyle name="20 % - Aksentti1 10_Tulokset" xfId="425"/>
    <cellStyle name="20 % - Aksentti1 11" xfId="426"/>
    <cellStyle name="20 % - Aksentti1 11 10" xfId="427"/>
    <cellStyle name="20 % - Aksentti1 11 2" xfId="428"/>
    <cellStyle name="20 % - Aksentti1 11 2 2" xfId="429"/>
    <cellStyle name="20 % - Aksentti1 11 2 2 2" xfId="430"/>
    <cellStyle name="20 % - Aksentti1 11 2 2_Tulokset" xfId="431"/>
    <cellStyle name="20 % - Aksentti1 11 2 3" xfId="432"/>
    <cellStyle name="20 % - Aksentti1 11 2_Tulokset" xfId="433"/>
    <cellStyle name="20 % - Aksentti1 11 3" xfId="434"/>
    <cellStyle name="20 % - Aksentti1 11 3 2" xfId="435"/>
    <cellStyle name="20 % - Aksentti1 11 3_Tulokset" xfId="436"/>
    <cellStyle name="20 % - Aksentti1 11 4" xfId="437"/>
    <cellStyle name="20 % - Aksentti1 11 5" xfId="438"/>
    <cellStyle name="20 % - Aksentti1 11 6" xfId="439"/>
    <cellStyle name="20 % - Aksentti1 11 7" xfId="440"/>
    <cellStyle name="20 % - Aksentti1 11 8" xfId="441"/>
    <cellStyle name="20 % - Aksentti1 11 9" xfId="442"/>
    <cellStyle name="20 % - Aksentti1 11_Tulokset" xfId="443"/>
    <cellStyle name="20 % - Aksentti1 12" xfId="444"/>
    <cellStyle name="20 % - Aksentti1 12 10" xfId="445"/>
    <cellStyle name="20 % - Aksentti1 12 2" xfId="446"/>
    <cellStyle name="20 % - Aksentti1 12 2 2" xfId="447"/>
    <cellStyle name="20 % - Aksentti1 12 2 2 2" xfId="448"/>
    <cellStyle name="20 % - Aksentti1 12 2 2_Tulokset" xfId="449"/>
    <cellStyle name="20 % - Aksentti1 12 2 3" xfId="450"/>
    <cellStyle name="20 % - Aksentti1 12 2_Tulokset" xfId="451"/>
    <cellStyle name="20 % - Aksentti1 12 3" xfId="452"/>
    <cellStyle name="20 % - Aksentti1 12 3 2" xfId="453"/>
    <cellStyle name="20 % - Aksentti1 12 3_Tulokset" xfId="454"/>
    <cellStyle name="20 % - Aksentti1 12 4" xfId="455"/>
    <cellStyle name="20 % - Aksentti1 12 5" xfId="456"/>
    <cellStyle name="20 % - Aksentti1 12 6" xfId="457"/>
    <cellStyle name="20 % - Aksentti1 12 7" xfId="458"/>
    <cellStyle name="20 % - Aksentti1 12 8" xfId="459"/>
    <cellStyle name="20 % - Aksentti1 12 9" xfId="460"/>
    <cellStyle name="20 % - Aksentti1 12_Tulokset" xfId="461"/>
    <cellStyle name="20 % - Aksentti1 13" xfId="462"/>
    <cellStyle name="20 % - Aksentti1 13 10" xfId="463"/>
    <cellStyle name="20 % - Aksentti1 13 2" xfId="464"/>
    <cellStyle name="20 % - Aksentti1 13 2 2" xfId="465"/>
    <cellStyle name="20 % - Aksentti1 13 2_Tulokset" xfId="466"/>
    <cellStyle name="20 % - Aksentti1 13 3" xfId="467"/>
    <cellStyle name="20 % - Aksentti1 13 4" xfId="468"/>
    <cellStyle name="20 % - Aksentti1 13 5" xfId="469"/>
    <cellStyle name="20 % - Aksentti1 13 6" xfId="470"/>
    <cellStyle name="20 % - Aksentti1 13 7" xfId="471"/>
    <cellStyle name="20 % - Aksentti1 13 8" xfId="472"/>
    <cellStyle name="20 % - Aksentti1 13 9" xfId="473"/>
    <cellStyle name="20 % - Aksentti1 13_Tulokset" xfId="474"/>
    <cellStyle name="20 % - Aksentti1 14" xfId="475"/>
    <cellStyle name="20 % - Aksentti1 14 10" xfId="476"/>
    <cellStyle name="20 % - Aksentti1 14 2" xfId="477"/>
    <cellStyle name="20 % - Aksentti1 14 2 2" xfId="478"/>
    <cellStyle name="20 % - Aksentti1 14 2_Tulokset" xfId="479"/>
    <cellStyle name="20 % - Aksentti1 14 3" xfId="480"/>
    <cellStyle name="20 % - Aksentti1 14 4" xfId="481"/>
    <cellStyle name="20 % - Aksentti1 14 5" xfId="482"/>
    <cellStyle name="20 % - Aksentti1 14 6" xfId="483"/>
    <cellStyle name="20 % - Aksentti1 14 7" xfId="484"/>
    <cellStyle name="20 % - Aksentti1 14 8" xfId="485"/>
    <cellStyle name="20 % - Aksentti1 14 9" xfId="486"/>
    <cellStyle name="20 % - Aksentti1 14_Tulokset" xfId="487"/>
    <cellStyle name="20 % - Aksentti1 15" xfId="488"/>
    <cellStyle name="20 % - Aksentti1 15 10" xfId="489"/>
    <cellStyle name="20 % - Aksentti1 15 2" xfId="490"/>
    <cellStyle name="20 % - Aksentti1 15 2 2" xfId="491"/>
    <cellStyle name="20 % - Aksentti1 15 2_Tulokset" xfId="492"/>
    <cellStyle name="20 % - Aksentti1 15 3" xfId="493"/>
    <cellStyle name="20 % - Aksentti1 15 4" xfId="494"/>
    <cellStyle name="20 % - Aksentti1 15 5" xfId="495"/>
    <cellStyle name="20 % - Aksentti1 15 6" xfId="496"/>
    <cellStyle name="20 % - Aksentti1 15 7" xfId="497"/>
    <cellStyle name="20 % - Aksentti1 15 8" xfId="498"/>
    <cellStyle name="20 % - Aksentti1 15 9" xfId="499"/>
    <cellStyle name="20 % - Aksentti1 15_Tulokset" xfId="500"/>
    <cellStyle name="20 % - Aksentti1 16" xfId="501"/>
    <cellStyle name="20 % - Aksentti1 17" xfId="502"/>
    <cellStyle name="20 % - Aksentti1 18" xfId="503"/>
    <cellStyle name="20 % - Aksentti1 19" xfId="504"/>
    <cellStyle name="20 % - Aksentti1 2" xfId="3"/>
    <cellStyle name="20 % - Aksentti1 2 10" xfId="506"/>
    <cellStyle name="20 % - Aksentti1 2 11" xfId="507"/>
    <cellStyle name="20 % - Aksentti1 2 12" xfId="151"/>
    <cellStyle name="20 % - Aksentti1 2 2" xfId="152"/>
    <cellStyle name="20 % - Aksentti1 2 2 10" xfId="509"/>
    <cellStyle name="20 % - Aksentti1 2 2 11" xfId="510"/>
    <cellStyle name="20 % - Aksentti1 2 2 2" xfId="511"/>
    <cellStyle name="20 % - Aksentti1 2 2 2 2" xfId="512"/>
    <cellStyle name="20 % - Aksentti1 2 2 2 3" xfId="513"/>
    <cellStyle name="20 % - Aksentti1 2 2 2_Tulokset" xfId="514"/>
    <cellStyle name="20 % - Aksentti1 2 2 3" xfId="515"/>
    <cellStyle name="20 % - Aksentti1 2 2 4" xfId="516"/>
    <cellStyle name="20 % - Aksentti1 2 2 5" xfId="517"/>
    <cellStyle name="20 % - Aksentti1 2 2 6" xfId="518"/>
    <cellStyle name="20 % - Aksentti1 2 2 7" xfId="519"/>
    <cellStyle name="20 % - Aksentti1 2 2 8" xfId="520"/>
    <cellStyle name="20 % - Aksentti1 2 2 9" xfId="521"/>
    <cellStyle name="20 % - Aksentti1 2 2_FI VM maalis 2017" xfId="508"/>
    <cellStyle name="20 % - Aksentti1 2 3" xfId="153"/>
    <cellStyle name="20 % - Aksentti1 2 3 2" xfId="522"/>
    <cellStyle name="20 % - Aksentti1 2 3 2 2" xfId="523"/>
    <cellStyle name="20 % - Aksentti1 2 3 2_Tulokset" xfId="524"/>
    <cellStyle name="20 % - Aksentti1 2 3 3" xfId="525"/>
    <cellStyle name="20 % - Aksentti1 2 3 4" xfId="526"/>
    <cellStyle name="20 % - Aksentti1 2 3_Tulokset" xfId="527"/>
    <cellStyle name="20 % - Aksentti1 2 4" xfId="528"/>
    <cellStyle name="20 % - Aksentti1 2 4 2" xfId="529"/>
    <cellStyle name="20 % - Aksentti1 2 4 2 2" xfId="530"/>
    <cellStyle name="20 % - Aksentti1 2 4 2_Tulokset" xfId="531"/>
    <cellStyle name="20 % - Aksentti1 2 4 3" xfId="532"/>
    <cellStyle name="20 % - Aksentti1 2 4_Tulokset" xfId="533"/>
    <cellStyle name="20 % - Aksentti1 2 5" xfId="534"/>
    <cellStyle name="20 % - Aksentti1 2 5 2" xfId="535"/>
    <cellStyle name="20 % - Aksentti1 2 5_Tulokset" xfId="536"/>
    <cellStyle name="20 % - Aksentti1 2 6" xfId="537"/>
    <cellStyle name="20 % - Aksentti1 2 7" xfId="538"/>
    <cellStyle name="20 % - Aksentti1 2 8" xfId="539"/>
    <cellStyle name="20 % - Aksentti1 2 9" xfId="540"/>
    <cellStyle name="20 % - Aksentti1 2_FI VM maalis 2017" xfId="505"/>
    <cellStyle name="20 % - Aksentti1 20" xfId="541"/>
    <cellStyle name="20 % - Aksentti1 21" xfId="542"/>
    <cellStyle name="20 % - Aksentti1 22" xfId="543"/>
    <cellStyle name="20 % - Aksentti1 23" xfId="544"/>
    <cellStyle name="20 % - Aksentti1 24" xfId="545"/>
    <cellStyle name="20 % - Aksentti1 25" xfId="546"/>
    <cellStyle name="20 % - Aksentti1 26" xfId="547"/>
    <cellStyle name="20 % - Aksentti1 27" xfId="548"/>
    <cellStyle name="20 % - Aksentti1 28" xfId="549"/>
    <cellStyle name="20 % - Aksentti1 3" xfId="154"/>
    <cellStyle name="20 % - Aksentti1 3 10" xfId="550"/>
    <cellStyle name="20 % - Aksentti1 3 11" xfId="551"/>
    <cellStyle name="20 % - Aksentti1 3 2" xfId="552"/>
    <cellStyle name="20 % - Aksentti1 3 2 10" xfId="553"/>
    <cellStyle name="20 % - Aksentti1 3 2 2" xfId="554"/>
    <cellStyle name="20 % - Aksentti1 3 2 2 2" xfId="555"/>
    <cellStyle name="20 % - Aksentti1 3 2 2_Tulokset" xfId="556"/>
    <cellStyle name="20 % - Aksentti1 3 2 3" xfId="557"/>
    <cellStyle name="20 % - Aksentti1 3 2 4" xfId="558"/>
    <cellStyle name="20 % - Aksentti1 3 2 5" xfId="559"/>
    <cellStyle name="20 % - Aksentti1 3 2 6" xfId="560"/>
    <cellStyle name="20 % - Aksentti1 3 2 7" xfId="561"/>
    <cellStyle name="20 % - Aksentti1 3 2 8" xfId="562"/>
    <cellStyle name="20 % - Aksentti1 3 2 9" xfId="563"/>
    <cellStyle name="20 % - Aksentti1 3 2_Tulokset" xfId="564"/>
    <cellStyle name="20 % - Aksentti1 3 3" xfId="565"/>
    <cellStyle name="20 % - Aksentti1 3 3 2" xfId="566"/>
    <cellStyle name="20 % - Aksentti1 3 3 2 2" xfId="567"/>
    <cellStyle name="20 % - Aksentti1 3 3 2_Tulokset" xfId="568"/>
    <cellStyle name="20 % - Aksentti1 3 3 3" xfId="569"/>
    <cellStyle name="20 % - Aksentti1 3 3_Tulokset" xfId="570"/>
    <cellStyle name="20 % - Aksentti1 3 4" xfId="571"/>
    <cellStyle name="20 % - Aksentti1 3 4 2" xfId="572"/>
    <cellStyle name="20 % - Aksentti1 3 4 2 2" xfId="573"/>
    <cellStyle name="20 % - Aksentti1 3 4 2_Tulokset" xfId="574"/>
    <cellStyle name="20 % - Aksentti1 3 4 3" xfId="575"/>
    <cellStyle name="20 % - Aksentti1 3 4_Tulokset" xfId="576"/>
    <cellStyle name="20 % - Aksentti1 3 5" xfId="577"/>
    <cellStyle name="20 % - Aksentti1 3 5 2" xfId="578"/>
    <cellStyle name="20 % - Aksentti1 3 5_Tulokset" xfId="579"/>
    <cellStyle name="20 % - Aksentti1 3 6" xfId="580"/>
    <cellStyle name="20 % - Aksentti1 3 7" xfId="581"/>
    <cellStyle name="20 % - Aksentti1 3 8" xfId="582"/>
    <cellStyle name="20 % - Aksentti1 3 9" xfId="583"/>
    <cellStyle name="20 % - Aksentti1 3_Tulokset" xfId="584"/>
    <cellStyle name="20 % - Aksentti1 4" xfId="585"/>
    <cellStyle name="20 % - Aksentti1 4 10" xfId="586"/>
    <cellStyle name="20 % - Aksentti1 4 2" xfId="587"/>
    <cellStyle name="20 % - Aksentti1 4 2 2" xfId="588"/>
    <cellStyle name="20 % - Aksentti1 4 2 2 2" xfId="589"/>
    <cellStyle name="20 % - Aksentti1 4 2 2_Tulokset" xfId="590"/>
    <cellStyle name="20 % - Aksentti1 4 2 3" xfId="591"/>
    <cellStyle name="20 % - Aksentti1 4 2_Tulokset" xfId="592"/>
    <cellStyle name="20 % - Aksentti1 4 3" xfId="593"/>
    <cellStyle name="20 % - Aksentti1 4 3 2" xfId="594"/>
    <cellStyle name="20 % - Aksentti1 4 3_Tulokset" xfId="595"/>
    <cellStyle name="20 % - Aksentti1 4 4" xfId="596"/>
    <cellStyle name="20 % - Aksentti1 4 5" xfId="597"/>
    <cellStyle name="20 % - Aksentti1 4 6" xfId="598"/>
    <cellStyle name="20 % - Aksentti1 4 7" xfId="599"/>
    <cellStyle name="20 % - Aksentti1 4 8" xfId="600"/>
    <cellStyle name="20 % - Aksentti1 4 9" xfId="601"/>
    <cellStyle name="20 % - Aksentti1 4_Tulokset" xfId="602"/>
    <cellStyle name="20 % - Aksentti1 5" xfId="603"/>
    <cellStyle name="20 % - Aksentti1 5 10" xfId="604"/>
    <cellStyle name="20 % - Aksentti1 5 2" xfId="605"/>
    <cellStyle name="20 % - Aksentti1 5 2 2" xfId="606"/>
    <cellStyle name="20 % - Aksentti1 5 2 2 2" xfId="607"/>
    <cellStyle name="20 % - Aksentti1 5 2 2_Tulokset" xfId="608"/>
    <cellStyle name="20 % - Aksentti1 5 2 3" xfId="609"/>
    <cellStyle name="20 % - Aksentti1 5 2_Tulokset" xfId="610"/>
    <cellStyle name="20 % - Aksentti1 5 3" xfId="611"/>
    <cellStyle name="20 % - Aksentti1 5 3 2" xfId="612"/>
    <cellStyle name="20 % - Aksentti1 5 3_Tulokset" xfId="613"/>
    <cellStyle name="20 % - Aksentti1 5 4" xfId="614"/>
    <cellStyle name="20 % - Aksentti1 5 5" xfId="615"/>
    <cellStyle name="20 % - Aksentti1 5 6" xfId="616"/>
    <cellStyle name="20 % - Aksentti1 5 7" xfId="617"/>
    <cellStyle name="20 % - Aksentti1 5 8" xfId="618"/>
    <cellStyle name="20 % - Aksentti1 5 9" xfId="619"/>
    <cellStyle name="20 % - Aksentti1 5_Tulokset" xfId="620"/>
    <cellStyle name="20 % - Aksentti1 6" xfId="621"/>
    <cellStyle name="20 % - Aksentti1 6 10" xfId="622"/>
    <cellStyle name="20 % - Aksentti1 6 2" xfId="623"/>
    <cellStyle name="20 % - Aksentti1 6 2 2" xfId="624"/>
    <cellStyle name="20 % - Aksentti1 6 2 2 2" xfId="625"/>
    <cellStyle name="20 % - Aksentti1 6 2 2_Tulokset" xfId="626"/>
    <cellStyle name="20 % - Aksentti1 6 2 3" xfId="627"/>
    <cellStyle name="20 % - Aksentti1 6 2_Tulokset" xfId="628"/>
    <cellStyle name="20 % - Aksentti1 6 3" xfId="629"/>
    <cellStyle name="20 % - Aksentti1 6 3 2" xfId="630"/>
    <cellStyle name="20 % - Aksentti1 6 3_Tulokset" xfId="631"/>
    <cellStyle name="20 % - Aksentti1 6 4" xfId="632"/>
    <cellStyle name="20 % - Aksentti1 6 5" xfId="633"/>
    <cellStyle name="20 % - Aksentti1 6 6" xfId="634"/>
    <cellStyle name="20 % - Aksentti1 6 7" xfId="635"/>
    <cellStyle name="20 % - Aksentti1 6 8" xfId="636"/>
    <cellStyle name="20 % - Aksentti1 6 9" xfId="637"/>
    <cellStyle name="20 % - Aksentti1 6_Tulokset" xfId="638"/>
    <cellStyle name="20 % - Aksentti1 7" xfId="639"/>
    <cellStyle name="20 % - Aksentti1 7 10" xfId="640"/>
    <cellStyle name="20 % - Aksentti1 7 2" xfId="641"/>
    <cellStyle name="20 % - Aksentti1 7 2 2" xfId="642"/>
    <cellStyle name="20 % - Aksentti1 7 2 2 2" xfId="643"/>
    <cellStyle name="20 % - Aksentti1 7 2 2_Tulokset" xfId="644"/>
    <cellStyle name="20 % - Aksentti1 7 2 3" xfId="645"/>
    <cellStyle name="20 % - Aksentti1 7 2_Tulokset" xfId="646"/>
    <cellStyle name="20 % - Aksentti1 7 3" xfId="647"/>
    <cellStyle name="20 % - Aksentti1 7 3 2" xfId="648"/>
    <cellStyle name="20 % - Aksentti1 7 3_Tulokset" xfId="649"/>
    <cellStyle name="20 % - Aksentti1 7 4" xfId="650"/>
    <cellStyle name="20 % - Aksentti1 7 5" xfId="651"/>
    <cellStyle name="20 % - Aksentti1 7 6" xfId="652"/>
    <cellStyle name="20 % - Aksentti1 7 7" xfId="653"/>
    <cellStyle name="20 % - Aksentti1 7 8" xfId="654"/>
    <cellStyle name="20 % - Aksentti1 7 9" xfId="655"/>
    <cellStyle name="20 % - Aksentti1 7_Tulokset" xfId="656"/>
    <cellStyle name="20 % - Aksentti1 8" xfId="657"/>
    <cellStyle name="20 % - Aksentti1 8 10" xfId="658"/>
    <cellStyle name="20 % - Aksentti1 8 2" xfId="659"/>
    <cellStyle name="20 % - Aksentti1 8 2 2" xfId="660"/>
    <cellStyle name="20 % - Aksentti1 8 2 2 2" xfId="661"/>
    <cellStyle name="20 % - Aksentti1 8 2 2_Tulokset" xfId="662"/>
    <cellStyle name="20 % - Aksentti1 8 2 3" xfId="663"/>
    <cellStyle name="20 % - Aksentti1 8 2_Tulokset" xfId="664"/>
    <cellStyle name="20 % - Aksentti1 8 3" xfId="665"/>
    <cellStyle name="20 % - Aksentti1 8 3 2" xfId="666"/>
    <cellStyle name="20 % - Aksentti1 8 3_Tulokset" xfId="667"/>
    <cellStyle name="20 % - Aksentti1 8 4" xfId="668"/>
    <cellStyle name="20 % - Aksentti1 8 5" xfId="669"/>
    <cellStyle name="20 % - Aksentti1 8 6" xfId="670"/>
    <cellStyle name="20 % - Aksentti1 8 7" xfId="671"/>
    <cellStyle name="20 % - Aksentti1 8 8" xfId="672"/>
    <cellStyle name="20 % - Aksentti1 8 9" xfId="673"/>
    <cellStyle name="20 % - Aksentti1 8_Tulokset" xfId="674"/>
    <cellStyle name="20 % - Aksentti1 9" xfId="675"/>
    <cellStyle name="20 % - Aksentti1 9 10" xfId="676"/>
    <cellStyle name="20 % - Aksentti1 9 2" xfId="677"/>
    <cellStyle name="20 % - Aksentti1 9 2 2" xfId="678"/>
    <cellStyle name="20 % - Aksentti1 9 2 2 2" xfId="679"/>
    <cellStyle name="20 % - Aksentti1 9 2 2_Tulokset" xfId="680"/>
    <cellStyle name="20 % - Aksentti1 9 2 3" xfId="681"/>
    <cellStyle name="20 % - Aksentti1 9 2_Tulokset" xfId="682"/>
    <cellStyle name="20 % - Aksentti1 9 3" xfId="683"/>
    <cellStyle name="20 % - Aksentti1 9 3 2" xfId="684"/>
    <cellStyle name="20 % - Aksentti1 9 3_Tulokset" xfId="685"/>
    <cellStyle name="20 % - Aksentti1 9 4" xfId="686"/>
    <cellStyle name="20 % - Aksentti1 9 5" xfId="687"/>
    <cellStyle name="20 % - Aksentti1 9 6" xfId="688"/>
    <cellStyle name="20 % - Aksentti1 9 7" xfId="689"/>
    <cellStyle name="20 % - Aksentti1 9 8" xfId="690"/>
    <cellStyle name="20 % - Aksentti1 9 9" xfId="691"/>
    <cellStyle name="20 % - Aksentti1 9_Tulokset" xfId="692"/>
    <cellStyle name="20 % - Aksentti2" xfId="126" builtinId="34" customBuiltin="1"/>
    <cellStyle name="20 % - Aksentti2 10" xfId="693"/>
    <cellStyle name="20 % - Aksentti2 10 10" xfId="694"/>
    <cellStyle name="20 % - Aksentti2 10 2" xfId="695"/>
    <cellStyle name="20 % - Aksentti2 10 2 2" xfId="696"/>
    <cellStyle name="20 % - Aksentti2 10 2 2 2" xfId="697"/>
    <cellStyle name="20 % - Aksentti2 10 2 2_Tulokset" xfId="698"/>
    <cellStyle name="20 % - Aksentti2 10 2 3" xfId="699"/>
    <cellStyle name="20 % - Aksentti2 10 2_Tulokset" xfId="700"/>
    <cellStyle name="20 % - Aksentti2 10 3" xfId="701"/>
    <cellStyle name="20 % - Aksentti2 10 3 2" xfId="702"/>
    <cellStyle name="20 % - Aksentti2 10 3_Tulokset" xfId="703"/>
    <cellStyle name="20 % - Aksentti2 10 4" xfId="704"/>
    <cellStyle name="20 % - Aksentti2 10 5" xfId="705"/>
    <cellStyle name="20 % - Aksentti2 10 6" xfId="706"/>
    <cellStyle name="20 % - Aksentti2 10 7" xfId="707"/>
    <cellStyle name="20 % - Aksentti2 10 8" xfId="708"/>
    <cellStyle name="20 % - Aksentti2 10 9" xfId="709"/>
    <cellStyle name="20 % - Aksentti2 10_Tulokset" xfId="710"/>
    <cellStyle name="20 % - Aksentti2 11" xfId="711"/>
    <cellStyle name="20 % - Aksentti2 11 10" xfId="712"/>
    <cellStyle name="20 % - Aksentti2 11 2" xfId="713"/>
    <cellStyle name="20 % - Aksentti2 11 2 2" xfId="714"/>
    <cellStyle name="20 % - Aksentti2 11 2 2 2" xfId="715"/>
    <cellStyle name="20 % - Aksentti2 11 2 2_Tulokset" xfId="716"/>
    <cellStyle name="20 % - Aksentti2 11 2 3" xfId="717"/>
    <cellStyle name="20 % - Aksentti2 11 2_Tulokset" xfId="718"/>
    <cellStyle name="20 % - Aksentti2 11 3" xfId="719"/>
    <cellStyle name="20 % - Aksentti2 11 3 2" xfId="720"/>
    <cellStyle name="20 % - Aksentti2 11 3_Tulokset" xfId="721"/>
    <cellStyle name="20 % - Aksentti2 11 4" xfId="722"/>
    <cellStyle name="20 % - Aksentti2 11 5" xfId="723"/>
    <cellStyle name="20 % - Aksentti2 11 6" xfId="724"/>
    <cellStyle name="20 % - Aksentti2 11 7" xfId="725"/>
    <cellStyle name="20 % - Aksentti2 11 8" xfId="726"/>
    <cellStyle name="20 % - Aksentti2 11 9" xfId="727"/>
    <cellStyle name="20 % - Aksentti2 11_Tulokset" xfId="728"/>
    <cellStyle name="20 % - Aksentti2 12" xfId="729"/>
    <cellStyle name="20 % - Aksentti2 12 10" xfId="730"/>
    <cellStyle name="20 % - Aksentti2 12 2" xfId="731"/>
    <cellStyle name="20 % - Aksentti2 12 2 2" xfId="732"/>
    <cellStyle name="20 % - Aksentti2 12 2 2 2" xfId="733"/>
    <cellStyle name="20 % - Aksentti2 12 2 2_Tulokset" xfId="734"/>
    <cellStyle name="20 % - Aksentti2 12 2 3" xfId="735"/>
    <cellStyle name="20 % - Aksentti2 12 2_Tulokset" xfId="736"/>
    <cellStyle name="20 % - Aksentti2 12 3" xfId="737"/>
    <cellStyle name="20 % - Aksentti2 12 3 2" xfId="738"/>
    <cellStyle name="20 % - Aksentti2 12 3_Tulokset" xfId="739"/>
    <cellStyle name="20 % - Aksentti2 12 4" xfId="740"/>
    <cellStyle name="20 % - Aksentti2 12 5" xfId="741"/>
    <cellStyle name="20 % - Aksentti2 12 6" xfId="742"/>
    <cellStyle name="20 % - Aksentti2 12 7" xfId="743"/>
    <cellStyle name="20 % - Aksentti2 12 8" xfId="744"/>
    <cellStyle name="20 % - Aksentti2 12 9" xfId="745"/>
    <cellStyle name="20 % - Aksentti2 12_Tulokset" xfId="746"/>
    <cellStyle name="20 % - Aksentti2 13" xfId="747"/>
    <cellStyle name="20 % - Aksentti2 13 10" xfId="748"/>
    <cellStyle name="20 % - Aksentti2 13 2" xfId="749"/>
    <cellStyle name="20 % - Aksentti2 13 2 2" xfId="750"/>
    <cellStyle name="20 % - Aksentti2 13 2_Tulokset" xfId="751"/>
    <cellStyle name="20 % - Aksentti2 13 3" xfId="752"/>
    <cellStyle name="20 % - Aksentti2 13 4" xfId="753"/>
    <cellStyle name="20 % - Aksentti2 13 5" xfId="754"/>
    <cellStyle name="20 % - Aksentti2 13 6" xfId="755"/>
    <cellStyle name="20 % - Aksentti2 13 7" xfId="756"/>
    <cellStyle name="20 % - Aksentti2 13 8" xfId="757"/>
    <cellStyle name="20 % - Aksentti2 13 9" xfId="758"/>
    <cellStyle name="20 % - Aksentti2 13_Tulokset" xfId="759"/>
    <cellStyle name="20 % - Aksentti2 14" xfId="760"/>
    <cellStyle name="20 % - Aksentti2 14 10" xfId="761"/>
    <cellStyle name="20 % - Aksentti2 14 2" xfId="762"/>
    <cellStyle name="20 % - Aksentti2 14 2 2" xfId="763"/>
    <cellStyle name="20 % - Aksentti2 14 2_Tulokset" xfId="764"/>
    <cellStyle name="20 % - Aksentti2 14 3" xfId="765"/>
    <cellStyle name="20 % - Aksentti2 14 4" xfId="766"/>
    <cellStyle name="20 % - Aksentti2 14 5" xfId="767"/>
    <cellStyle name="20 % - Aksentti2 14 6" xfId="768"/>
    <cellStyle name="20 % - Aksentti2 14 7" xfId="769"/>
    <cellStyle name="20 % - Aksentti2 14 8" xfId="770"/>
    <cellStyle name="20 % - Aksentti2 14 9" xfId="771"/>
    <cellStyle name="20 % - Aksentti2 14_Tulokset" xfId="772"/>
    <cellStyle name="20 % - Aksentti2 15" xfId="773"/>
    <cellStyle name="20 % - Aksentti2 15 10" xfId="774"/>
    <cellStyle name="20 % - Aksentti2 15 2" xfId="775"/>
    <cellStyle name="20 % - Aksentti2 15 2 2" xfId="776"/>
    <cellStyle name="20 % - Aksentti2 15 2_Tulokset" xfId="777"/>
    <cellStyle name="20 % - Aksentti2 15 3" xfId="778"/>
    <cellStyle name="20 % - Aksentti2 15 4" xfId="779"/>
    <cellStyle name="20 % - Aksentti2 15 5" xfId="780"/>
    <cellStyle name="20 % - Aksentti2 15 6" xfId="781"/>
    <cellStyle name="20 % - Aksentti2 15 7" xfId="782"/>
    <cellStyle name="20 % - Aksentti2 15 8" xfId="783"/>
    <cellStyle name="20 % - Aksentti2 15 9" xfId="784"/>
    <cellStyle name="20 % - Aksentti2 15_Tulokset" xfId="785"/>
    <cellStyle name="20 % - Aksentti2 16" xfId="786"/>
    <cellStyle name="20 % - Aksentti2 17" xfId="787"/>
    <cellStyle name="20 % - Aksentti2 18" xfId="788"/>
    <cellStyle name="20 % - Aksentti2 19" xfId="789"/>
    <cellStyle name="20 % - Aksentti2 2" xfId="4"/>
    <cellStyle name="20 % - Aksentti2 2 10" xfId="791"/>
    <cellStyle name="20 % - Aksentti2 2 11" xfId="792"/>
    <cellStyle name="20 % - Aksentti2 2 12" xfId="155"/>
    <cellStyle name="20 % - Aksentti2 2 2" xfId="156"/>
    <cellStyle name="20 % - Aksentti2 2 2 10" xfId="794"/>
    <cellStyle name="20 % - Aksentti2 2 2 11" xfId="795"/>
    <cellStyle name="20 % - Aksentti2 2 2 2" xfId="796"/>
    <cellStyle name="20 % - Aksentti2 2 2 2 2" xfId="797"/>
    <cellStyle name="20 % - Aksentti2 2 2 2 3" xfId="798"/>
    <cellStyle name="20 % - Aksentti2 2 2 2_Tulokset" xfId="799"/>
    <cellStyle name="20 % - Aksentti2 2 2 3" xfId="800"/>
    <cellStyle name="20 % - Aksentti2 2 2 4" xfId="801"/>
    <cellStyle name="20 % - Aksentti2 2 2 5" xfId="802"/>
    <cellStyle name="20 % - Aksentti2 2 2 6" xfId="803"/>
    <cellStyle name="20 % - Aksentti2 2 2 7" xfId="804"/>
    <cellStyle name="20 % - Aksentti2 2 2 8" xfId="805"/>
    <cellStyle name="20 % - Aksentti2 2 2 9" xfId="806"/>
    <cellStyle name="20 % - Aksentti2 2 2_FI VM maalis 2017" xfId="793"/>
    <cellStyle name="20 % - Aksentti2 2 3" xfId="157"/>
    <cellStyle name="20 % - Aksentti2 2 3 2" xfId="807"/>
    <cellStyle name="20 % - Aksentti2 2 3 2 2" xfId="808"/>
    <cellStyle name="20 % - Aksentti2 2 3 2_Tulokset" xfId="809"/>
    <cellStyle name="20 % - Aksentti2 2 3 3" xfId="810"/>
    <cellStyle name="20 % - Aksentti2 2 3 4" xfId="811"/>
    <cellStyle name="20 % - Aksentti2 2 3_Tulokset" xfId="812"/>
    <cellStyle name="20 % - Aksentti2 2 4" xfId="813"/>
    <cellStyle name="20 % - Aksentti2 2 4 2" xfId="814"/>
    <cellStyle name="20 % - Aksentti2 2 4 2 2" xfId="815"/>
    <cellStyle name="20 % - Aksentti2 2 4 2_Tulokset" xfId="816"/>
    <cellStyle name="20 % - Aksentti2 2 4 3" xfId="817"/>
    <cellStyle name="20 % - Aksentti2 2 4_Tulokset" xfId="818"/>
    <cellStyle name="20 % - Aksentti2 2 5" xfId="819"/>
    <cellStyle name="20 % - Aksentti2 2 5 2" xfId="820"/>
    <cellStyle name="20 % - Aksentti2 2 5_Tulokset" xfId="821"/>
    <cellStyle name="20 % - Aksentti2 2 6" xfId="822"/>
    <cellStyle name="20 % - Aksentti2 2 7" xfId="823"/>
    <cellStyle name="20 % - Aksentti2 2 8" xfId="824"/>
    <cellStyle name="20 % - Aksentti2 2 9" xfId="825"/>
    <cellStyle name="20 % - Aksentti2 2_FI VM maalis 2017" xfId="790"/>
    <cellStyle name="20 % - Aksentti2 20" xfId="826"/>
    <cellStyle name="20 % - Aksentti2 21" xfId="827"/>
    <cellStyle name="20 % - Aksentti2 22" xfId="828"/>
    <cellStyle name="20 % - Aksentti2 23" xfId="829"/>
    <cellStyle name="20 % - Aksentti2 24" xfId="830"/>
    <cellStyle name="20 % - Aksentti2 25" xfId="831"/>
    <cellStyle name="20 % - Aksentti2 26" xfId="832"/>
    <cellStyle name="20 % - Aksentti2 27" xfId="833"/>
    <cellStyle name="20 % - Aksentti2 28" xfId="834"/>
    <cellStyle name="20 % - Aksentti2 3" xfId="158"/>
    <cellStyle name="20 % - Aksentti2 3 10" xfId="835"/>
    <cellStyle name="20 % - Aksentti2 3 11" xfId="836"/>
    <cellStyle name="20 % - Aksentti2 3 2" xfId="837"/>
    <cellStyle name="20 % - Aksentti2 3 2 10" xfId="838"/>
    <cellStyle name="20 % - Aksentti2 3 2 2" xfId="839"/>
    <cellStyle name="20 % - Aksentti2 3 2 2 2" xfId="840"/>
    <cellStyle name="20 % - Aksentti2 3 2 2_Tulokset" xfId="841"/>
    <cellStyle name="20 % - Aksentti2 3 2 3" xfId="842"/>
    <cellStyle name="20 % - Aksentti2 3 2 4" xfId="843"/>
    <cellStyle name="20 % - Aksentti2 3 2 5" xfId="844"/>
    <cellStyle name="20 % - Aksentti2 3 2 6" xfId="845"/>
    <cellStyle name="20 % - Aksentti2 3 2 7" xfId="846"/>
    <cellStyle name="20 % - Aksentti2 3 2 8" xfId="847"/>
    <cellStyle name="20 % - Aksentti2 3 2 9" xfId="848"/>
    <cellStyle name="20 % - Aksentti2 3 2_Tulokset" xfId="849"/>
    <cellStyle name="20 % - Aksentti2 3 3" xfId="850"/>
    <cellStyle name="20 % - Aksentti2 3 3 2" xfId="851"/>
    <cellStyle name="20 % - Aksentti2 3 3 2 2" xfId="852"/>
    <cellStyle name="20 % - Aksentti2 3 3 2_Tulokset" xfId="853"/>
    <cellStyle name="20 % - Aksentti2 3 3 3" xfId="854"/>
    <cellStyle name="20 % - Aksentti2 3 3_Tulokset" xfId="855"/>
    <cellStyle name="20 % - Aksentti2 3 4" xfId="856"/>
    <cellStyle name="20 % - Aksentti2 3 4 2" xfId="857"/>
    <cellStyle name="20 % - Aksentti2 3 4 2 2" xfId="858"/>
    <cellStyle name="20 % - Aksentti2 3 4 2_Tulokset" xfId="859"/>
    <cellStyle name="20 % - Aksentti2 3 4 3" xfId="860"/>
    <cellStyle name="20 % - Aksentti2 3 4_Tulokset" xfId="861"/>
    <cellStyle name="20 % - Aksentti2 3 5" xfId="862"/>
    <cellStyle name="20 % - Aksentti2 3 5 2" xfId="863"/>
    <cellStyle name="20 % - Aksentti2 3 5_Tulokset" xfId="864"/>
    <cellStyle name="20 % - Aksentti2 3 6" xfId="865"/>
    <cellStyle name="20 % - Aksentti2 3 7" xfId="866"/>
    <cellStyle name="20 % - Aksentti2 3 8" xfId="867"/>
    <cellStyle name="20 % - Aksentti2 3 9" xfId="868"/>
    <cellStyle name="20 % - Aksentti2 3_Tulokset" xfId="869"/>
    <cellStyle name="20 % - Aksentti2 4" xfId="870"/>
    <cellStyle name="20 % - Aksentti2 4 10" xfId="871"/>
    <cellStyle name="20 % - Aksentti2 4 2" xfId="872"/>
    <cellStyle name="20 % - Aksentti2 4 2 2" xfId="873"/>
    <cellStyle name="20 % - Aksentti2 4 2 2 2" xfId="874"/>
    <cellStyle name="20 % - Aksentti2 4 2 2_Tulokset" xfId="875"/>
    <cellStyle name="20 % - Aksentti2 4 2 3" xfId="876"/>
    <cellStyle name="20 % - Aksentti2 4 2_Tulokset" xfId="877"/>
    <cellStyle name="20 % - Aksentti2 4 3" xfId="878"/>
    <cellStyle name="20 % - Aksentti2 4 3 2" xfId="879"/>
    <cellStyle name="20 % - Aksentti2 4 3_Tulokset" xfId="880"/>
    <cellStyle name="20 % - Aksentti2 4 4" xfId="881"/>
    <cellStyle name="20 % - Aksentti2 4 5" xfId="882"/>
    <cellStyle name="20 % - Aksentti2 4 6" xfId="883"/>
    <cellStyle name="20 % - Aksentti2 4 7" xfId="884"/>
    <cellStyle name="20 % - Aksentti2 4 8" xfId="885"/>
    <cellStyle name="20 % - Aksentti2 4 9" xfId="886"/>
    <cellStyle name="20 % - Aksentti2 4_Tulokset" xfId="887"/>
    <cellStyle name="20 % - Aksentti2 5" xfId="888"/>
    <cellStyle name="20 % - Aksentti2 5 10" xfId="889"/>
    <cellStyle name="20 % - Aksentti2 5 2" xfId="890"/>
    <cellStyle name="20 % - Aksentti2 5 2 2" xfId="891"/>
    <cellStyle name="20 % - Aksentti2 5 2 2 2" xfId="892"/>
    <cellStyle name="20 % - Aksentti2 5 2 2_Tulokset" xfId="893"/>
    <cellStyle name="20 % - Aksentti2 5 2 3" xfId="894"/>
    <cellStyle name="20 % - Aksentti2 5 2_Tulokset" xfId="895"/>
    <cellStyle name="20 % - Aksentti2 5 3" xfId="896"/>
    <cellStyle name="20 % - Aksentti2 5 3 2" xfId="897"/>
    <cellStyle name="20 % - Aksentti2 5 3_Tulokset" xfId="898"/>
    <cellStyle name="20 % - Aksentti2 5 4" xfId="899"/>
    <cellStyle name="20 % - Aksentti2 5 5" xfId="900"/>
    <cellStyle name="20 % - Aksentti2 5 6" xfId="901"/>
    <cellStyle name="20 % - Aksentti2 5 7" xfId="902"/>
    <cellStyle name="20 % - Aksentti2 5 8" xfId="903"/>
    <cellStyle name="20 % - Aksentti2 5 9" xfId="904"/>
    <cellStyle name="20 % - Aksentti2 5_Tulokset" xfId="905"/>
    <cellStyle name="20 % - Aksentti2 6" xfId="906"/>
    <cellStyle name="20 % - Aksentti2 6 10" xfId="907"/>
    <cellStyle name="20 % - Aksentti2 6 2" xfId="908"/>
    <cellStyle name="20 % - Aksentti2 6 2 2" xfId="909"/>
    <cellStyle name="20 % - Aksentti2 6 2 2 2" xfId="910"/>
    <cellStyle name="20 % - Aksentti2 6 2 2_Tulokset" xfId="911"/>
    <cellStyle name="20 % - Aksentti2 6 2 3" xfId="912"/>
    <cellStyle name="20 % - Aksentti2 6 2_Tulokset" xfId="913"/>
    <cellStyle name="20 % - Aksentti2 6 3" xfId="914"/>
    <cellStyle name="20 % - Aksentti2 6 3 2" xfId="915"/>
    <cellStyle name="20 % - Aksentti2 6 3_Tulokset" xfId="916"/>
    <cellStyle name="20 % - Aksentti2 6 4" xfId="917"/>
    <cellStyle name="20 % - Aksentti2 6 5" xfId="918"/>
    <cellStyle name="20 % - Aksentti2 6 6" xfId="919"/>
    <cellStyle name="20 % - Aksentti2 6 7" xfId="920"/>
    <cellStyle name="20 % - Aksentti2 6 8" xfId="921"/>
    <cellStyle name="20 % - Aksentti2 6 9" xfId="922"/>
    <cellStyle name="20 % - Aksentti2 6_Tulokset" xfId="923"/>
    <cellStyle name="20 % - Aksentti2 7" xfId="924"/>
    <cellStyle name="20 % - Aksentti2 7 10" xfId="925"/>
    <cellStyle name="20 % - Aksentti2 7 2" xfId="926"/>
    <cellStyle name="20 % - Aksentti2 7 2 2" xfId="927"/>
    <cellStyle name="20 % - Aksentti2 7 2 2 2" xfId="928"/>
    <cellStyle name="20 % - Aksentti2 7 2 2_Tulokset" xfId="929"/>
    <cellStyle name="20 % - Aksentti2 7 2 3" xfId="930"/>
    <cellStyle name="20 % - Aksentti2 7 2_Tulokset" xfId="931"/>
    <cellStyle name="20 % - Aksentti2 7 3" xfId="932"/>
    <cellStyle name="20 % - Aksentti2 7 3 2" xfId="933"/>
    <cellStyle name="20 % - Aksentti2 7 3_Tulokset" xfId="934"/>
    <cellStyle name="20 % - Aksentti2 7 4" xfId="935"/>
    <cellStyle name="20 % - Aksentti2 7 5" xfId="936"/>
    <cellStyle name="20 % - Aksentti2 7 6" xfId="937"/>
    <cellStyle name="20 % - Aksentti2 7 7" xfId="938"/>
    <cellStyle name="20 % - Aksentti2 7 8" xfId="939"/>
    <cellStyle name="20 % - Aksentti2 7 9" xfId="940"/>
    <cellStyle name="20 % - Aksentti2 7_Tulokset" xfId="941"/>
    <cellStyle name="20 % - Aksentti2 8" xfId="942"/>
    <cellStyle name="20 % - Aksentti2 8 10" xfId="943"/>
    <cellStyle name="20 % - Aksentti2 8 2" xfId="944"/>
    <cellStyle name="20 % - Aksentti2 8 2 2" xfId="945"/>
    <cellStyle name="20 % - Aksentti2 8 2 2 2" xfId="946"/>
    <cellStyle name="20 % - Aksentti2 8 2 2_Tulokset" xfId="947"/>
    <cellStyle name="20 % - Aksentti2 8 2 3" xfId="948"/>
    <cellStyle name="20 % - Aksentti2 8 2_Tulokset" xfId="949"/>
    <cellStyle name="20 % - Aksentti2 8 3" xfId="950"/>
    <cellStyle name="20 % - Aksentti2 8 3 2" xfId="951"/>
    <cellStyle name="20 % - Aksentti2 8 3_Tulokset" xfId="952"/>
    <cellStyle name="20 % - Aksentti2 8 4" xfId="953"/>
    <cellStyle name="20 % - Aksentti2 8 5" xfId="954"/>
    <cellStyle name="20 % - Aksentti2 8 6" xfId="955"/>
    <cellStyle name="20 % - Aksentti2 8 7" xfId="956"/>
    <cellStyle name="20 % - Aksentti2 8 8" xfId="957"/>
    <cellStyle name="20 % - Aksentti2 8 9" xfId="958"/>
    <cellStyle name="20 % - Aksentti2 8_Tulokset" xfId="959"/>
    <cellStyle name="20 % - Aksentti2 9" xfId="960"/>
    <cellStyle name="20 % - Aksentti2 9 10" xfId="961"/>
    <cellStyle name="20 % - Aksentti2 9 2" xfId="962"/>
    <cellStyle name="20 % - Aksentti2 9 2 2" xfId="963"/>
    <cellStyle name="20 % - Aksentti2 9 2 2 2" xfId="964"/>
    <cellStyle name="20 % - Aksentti2 9 2 2_Tulokset" xfId="965"/>
    <cellStyle name="20 % - Aksentti2 9 2 3" xfId="966"/>
    <cellStyle name="20 % - Aksentti2 9 2_Tulokset" xfId="967"/>
    <cellStyle name="20 % - Aksentti2 9 3" xfId="968"/>
    <cellStyle name="20 % - Aksentti2 9 3 2" xfId="969"/>
    <cellStyle name="20 % - Aksentti2 9 3_Tulokset" xfId="970"/>
    <cellStyle name="20 % - Aksentti2 9 4" xfId="971"/>
    <cellStyle name="20 % - Aksentti2 9 5" xfId="972"/>
    <cellStyle name="20 % - Aksentti2 9 6" xfId="973"/>
    <cellStyle name="20 % - Aksentti2 9 7" xfId="974"/>
    <cellStyle name="20 % - Aksentti2 9 8" xfId="975"/>
    <cellStyle name="20 % - Aksentti2 9 9" xfId="976"/>
    <cellStyle name="20 % - Aksentti2 9_Tulokset" xfId="977"/>
    <cellStyle name="20 % - Aksentti3" xfId="130" builtinId="38" customBuiltin="1"/>
    <cellStyle name="20 % - Aksentti3 10" xfId="978"/>
    <cellStyle name="20 % - Aksentti3 10 10" xfId="979"/>
    <cellStyle name="20 % - Aksentti3 10 2" xfId="980"/>
    <cellStyle name="20 % - Aksentti3 10 2 2" xfId="981"/>
    <cellStyle name="20 % - Aksentti3 10 2 2 2" xfId="982"/>
    <cellStyle name="20 % - Aksentti3 10 2 2_Tulokset" xfId="983"/>
    <cellStyle name="20 % - Aksentti3 10 2 3" xfId="984"/>
    <cellStyle name="20 % - Aksentti3 10 2_Tulokset" xfId="985"/>
    <cellStyle name="20 % - Aksentti3 10 3" xfId="986"/>
    <cellStyle name="20 % - Aksentti3 10 3 2" xfId="987"/>
    <cellStyle name="20 % - Aksentti3 10 3_Tulokset" xfId="988"/>
    <cellStyle name="20 % - Aksentti3 10 4" xfId="989"/>
    <cellStyle name="20 % - Aksentti3 10 5" xfId="990"/>
    <cellStyle name="20 % - Aksentti3 10 6" xfId="991"/>
    <cellStyle name="20 % - Aksentti3 10 7" xfId="992"/>
    <cellStyle name="20 % - Aksentti3 10 8" xfId="993"/>
    <cellStyle name="20 % - Aksentti3 10 9" xfId="994"/>
    <cellStyle name="20 % - Aksentti3 10_Tulokset" xfId="995"/>
    <cellStyle name="20 % - Aksentti3 11" xfId="996"/>
    <cellStyle name="20 % - Aksentti3 11 10" xfId="997"/>
    <cellStyle name="20 % - Aksentti3 11 2" xfId="998"/>
    <cellStyle name="20 % - Aksentti3 11 2 2" xfId="999"/>
    <cellStyle name="20 % - Aksentti3 11 2 2 2" xfId="1000"/>
    <cellStyle name="20 % - Aksentti3 11 2 2_Tulokset" xfId="1001"/>
    <cellStyle name="20 % - Aksentti3 11 2 3" xfId="1002"/>
    <cellStyle name="20 % - Aksentti3 11 2_Tulokset" xfId="1003"/>
    <cellStyle name="20 % - Aksentti3 11 3" xfId="1004"/>
    <cellStyle name="20 % - Aksentti3 11 3 2" xfId="1005"/>
    <cellStyle name="20 % - Aksentti3 11 3_Tulokset" xfId="1006"/>
    <cellStyle name="20 % - Aksentti3 11 4" xfId="1007"/>
    <cellStyle name="20 % - Aksentti3 11 5" xfId="1008"/>
    <cellStyle name="20 % - Aksentti3 11 6" xfId="1009"/>
    <cellStyle name="20 % - Aksentti3 11 7" xfId="1010"/>
    <cellStyle name="20 % - Aksentti3 11 8" xfId="1011"/>
    <cellStyle name="20 % - Aksentti3 11 9" xfId="1012"/>
    <cellStyle name="20 % - Aksentti3 11_Tulokset" xfId="1013"/>
    <cellStyle name="20 % - Aksentti3 12" xfId="1014"/>
    <cellStyle name="20 % - Aksentti3 12 10" xfId="1015"/>
    <cellStyle name="20 % - Aksentti3 12 2" xfId="1016"/>
    <cellStyle name="20 % - Aksentti3 12 2 2" xfId="1017"/>
    <cellStyle name="20 % - Aksentti3 12 2 2 2" xfId="1018"/>
    <cellStyle name="20 % - Aksentti3 12 2 2_Tulokset" xfId="1019"/>
    <cellStyle name="20 % - Aksentti3 12 2 3" xfId="1020"/>
    <cellStyle name="20 % - Aksentti3 12 2_Tulokset" xfId="1021"/>
    <cellStyle name="20 % - Aksentti3 12 3" xfId="1022"/>
    <cellStyle name="20 % - Aksentti3 12 3 2" xfId="1023"/>
    <cellStyle name="20 % - Aksentti3 12 3_Tulokset" xfId="1024"/>
    <cellStyle name="20 % - Aksentti3 12 4" xfId="1025"/>
    <cellStyle name="20 % - Aksentti3 12 5" xfId="1026"/>
    <cellStyle name="20 % - Aksentti3 12 6" xfId="1027"/>
    <cellStyle name="20 % - Aksentti3 12 7" xfId="1028"/>
    <cellStyle name="20 % - Aksentti3 12 8" xfId="1029"/>
    <cellStyle name="20 % - Aksentti3 12 9" xfId="1030"/>
    <cellStyle name="20 % - Aksentti3 12_Tulokset" xfId="1031"/>
    <cellStyle name="20 % - Aksentti3 13" xfId="1032"/>
    <cellStyle name="20 % - Aksentti3 13 10" xfId="1033"/>
    <cellStyle name="20 % - Aksentti3 13 2" xfId="1034"/>
    <cellStyle name="20 % - Aksentti3 13 2 2" xfId="1035"/>
    <cellStyle name="20 % - Aksentti3 13 2_Tulokset" xfId="1036"/>
    <cellStyle name="20 % - Aksentti3 13 3" xfId="1037"/>
    <cellStyle name="20 % - Aksentti3 13 4" xfId="1038"/>
    <cellStyle name="20 % - Aksentti3 13 5" xfId="1039"/>
    <cellStyle name="20 % - Aksentti3 13 6" xfId="1040"/>
    <cellStyle name="20 % - Aksentti3 13 7" xfId="1041"/>
    <cellStyle name="20 % - Aksentti3 13 8" xfId="1042"/>
    <cellStyle name="20 % - Aksentti3 13 9" xfId="1043"/>
    <cellStyle name="20 % - Aksentti3 13_Tulokset" xfId="1044"/>
    <cellStyle name="20 % - Aksentti3 14" xfId="1045"/>
    <cellStyle name="20 % - Aksentti3 14 10" xfId="1046"/>
    <cellStyle name="20 % - Aksentti3 14 2" xfId="1047"/>
    <cellStyle name="20 % - Aksentti3 14 2 2" xfId="1048"/>
    <cellStyle name="20 % - Aksentti3 14 2_Tulokset" xfId="1049"/>
    <cellStyle name="20 % - Aksentti3 14 3" xfId="1050"/>
    <cellStyle name="20 % - Aksentti3 14 4" xfId="1051"/>
    <cellStyle name="20 % - Aksentti3 14 5" xfId="1052"/>
    <cellStyle name="20 % - Aksentti3 14 6" xfId="1053"/>
    <cellStyle name="20 % - Aksentti3 14 7" xfId="1054"/>
    <cellStyle name="20 % - Aksentti3 14 8" xfId="1055"/>
    <cellStyle name="20 % - Aksentti3 14 9" xfId="1056"/>
    <cellStyle name="20 % - Aksentti3 14_Tulokset" xfId="1057"/>
    <cellStyle name="20 % - Aksentti3 15" xfId="1058"/>
    <cellStyle name="20 % - Aksentti3 15 10" xfId="1059"/>
    <cellStyle name="20 % - Aksentti3 15 2" xfId="1060"/>
    <cellStyle name="20 % - Aksentti3 15 2 2" xfId="1061"/>
    <cellStyle name="20 % - Aksentti3 15 2_Tulokset" xfId="1062"/>
    <cellStyle name="20 % - Aksentti3 15 3" xfId="1063"/>
    <cellStyle name="20 % - Aksentti3 15 4" xfId="1064"/>
    <cellStyle name="20 % - Aksentti3 15 5" xfId="1065"/>
    <cellStyle name="20 % - Aksentti3 15 6" xfId="1066"/>
    <cellStyle name="20 % - Aksentti3 15 7" xfId="1067"/>
    <cellStyle name="20 % - Aksentti3 15 8" xfId="1068"/>
    <cellStyle name="20 % - Aksentti3 15 9" xfId="1069"/>
    <cellStyle name="20 % - Aksentti3 15_Tulokset" xfId="1070"/>
    <cellStyle name="20 % - Aksentti3 16" xfId="1071"/>
    <cellStyle name="20 % - Aksentti3 17" xfId="1072"/>
    <cellStyle name="20 % - Aksentti3 18" xfId="1073"/>
    <cellStyle name="20 % - Aksentti3 19" xfId="1074"/>
    <cellStyle name="20 % - Aksentti3 2" xfId="5"/>
    <cellStyle name="20 % - Aksentti3 2 10" xfId="1076"/>
    <cellStyle name="20 % - Aksentti3 2 11" xfId="1077"/>
    <cellStyle name="20 % - Aksentti3 2 12" xfId="159"/>
    <cellStyle name="20 % - Aksentti3 2 2" xfId="160"/>
    <cellStyle name="20 % - Aksentti3 2 2 10" xfId="1079"/>
    <cellStyle name="20 % - Aksentti3 2 2 11" xfId="1080"/>
    <cellStyle name="20 % - Aksentti3 2 2 2" xfId="1081"/>
    <cellStyle name="20 % - Aksentti3 2 2 2 2" xfId="1082"/>
    <cellStyle name="20 % - Aksentti3 2 2 2 3" xfId="1083"/>
    <cellStyle name="20 % - Aksentti3 2 2 2_Tulokset" xfId="1084"/>
    <cellStyle name="20 % - Aksentti3 2 2 3" xfId="1085"/>
    <cellStyle name="20 % - Aksentti3 2 2 4" xfId="1086"/>
    <cellStyle name="20 % - Aksentti3 2 2 5" xfId="1087"/>
    <cellStyle name="20 % - Aksentti3 2 2 6" xfId="1088"/>
    <cellStyle name="20 % - Aksentti3 2 2 7" xfId="1089"/>
    <cellStyle name="20 % - Aksentti3 2 2 8" xfId="1090"/>
    <cellStyle name="20 % - Aksentti3 2 2 9" xfId="1091"/>
    <cellStyle name="20 % - Aksentti3 2 2_FI VM maalis 2017" xfId="1078"/>
    <cellStyle name="20 % - Aksentti3 2 3" xfId="161"/>
    <cellStyle name="20 % - Aksentti3 2 3 2" xfId="1092"/>
    <cellStyle name="20 % - Aksentti3 2 3 2 2" xfId="1093"/>
    <cellStyle name="20 % - Aksentti3 2 3 2_Tulokset" xfId="1094"/>
    <cellStyle name="20 % - Aksentti3 2 3 3" xfId="1095"/>
    <cellStyle name="20 % - Aksentti3 2 3 4" xfId="1096"/>
    <cellStyle name="20 % - Aksentti3 2 3_Tulokset" xfId="1097"/>
    <cellStyle name="20 % - Aksentti3 2 4" xfId="1098"/>
    <cellStyle name="20 % - Aksentti3 2 4 2" xfId="1099"/>
    <cellStyle name="20 % - Aksentti3 2 4 2 2" xfId="1100"/>
    <cellStyle name="20 % - Aksentti3 2 4 2_Tulokset" xfId="1101"/>
    <cellStyle name="20 % - Aksentti3 2 4 3" xfId="1102"/>
    <cellStyle name="20 % - Aksentti3 2 4_Tulokset" xfId="1103"/>
    <cellStyle name="20 % - Aksentti3 2 5" xfId="1104"/>
    <cellStyle name="20 % - Aksentti3 2 5 2" xfId="1105"/>
    <cellStyle name="20 % - Aksentti3 2 5_Tulokset" xfId="1106"/>
    <cellStyle name="20 % - Aksentti3 2 6" xfId="1107"/>
    <cellStyle name="20 % - Aksentti3 2 7" xfId="1108"/>
    <cellStyle name="20 % - Aksentti3 2 8" xfId="1109"/>
    <cellStyle name="20 % - Aksentti3 2 9" xfId="1110"/>
    <cellStyle name="20 % - Aksentti3 2_FI VM maalis 2017" xfId="1075"/>
    <cellStyle name="20 % - Aksentti3 20" xfId="1111"/>
    <cellStyle name="20 % - Aksentti3 21" xfId="1112"/>
    <cellStyle name="20 % - Aksentti3 22" xfId="1113"/>
    <cellStyle name="20 % - Aksentti3 23" xfId="1114"/>
    <cellStyle name="20 % - Aksentti3 24" xfId="1115"/>
    <cellStyle name="20 % - Aksentti3 25" xfId="1116"/>
    <cellStyle name="20 % - Aksentti3 26" xfId="1117"/>
    <cellStyle name="20 % - Aksentti3 27" xfId="1118"/>
    <cellStyle name="20 % - Aksentti3 28" xfId="1119"/>
    <cellStyle name="20 % - Aksentti3 3" xfId="162"/>
    <cellStyle name="20 % - Aksentti3 3 10" xfId="1120"/>
    <cellStyle name="20 % - Aksentti3 3 11" xfId="1121"/>
    <cellStyle name="20 % - Aksentti3 3 2" xfId="1122"/>
    <cellStyle name="20 % - Aksentti3 3 2 10" xfId="1123"/>
    <cellStyle name="20 % - Aksentti3 3 2 2" xfId="1124"/>
    <cellStyle name="20 % - Aksentti3 3 2 2 2" xfId="1125"/>
    <cellStyle name="20 % - Aksentti3 3 2 2_Tulokset" xfId="1126"/>
    <cellStyle name="20 % - Aksentti3 3 2 3" xfId="1127"/>
    <cellStyle name="20 % - Aksentti3 3 2 4" xfId="1128"/>
    <cellStyle name="20 % - Aksentti3 3 2 5" xfId="1129"/>
    <cellStyle name="20 % - Aksentti3 3 2 6" xfId="1130"/>
    <cellStyle name="20 % - Aksentti3 3 2 7" xfId="1131"/>
    <cellStyle name="20 % - Aksentti3 3 2 8" xfId="1132"/>
    <cellStyle name="20 % - Aksentti3 3 2 9" xfId="1133"/>
    <cellStyle name="20 % - Aksentti3 3 2_Tulokset" xfId="1134"/>
    <cellStyle name="20 % - Aksentti3 3 3" xfId="1135"/>
    <cellStyle name="20 % - Aksentti3 3 3 2" xfId="1136"/>
    <cellStyle name="20 % - Aksentti3 3 3 2 2" xfId="1137"/>
    <cellStyle name="20 % - Aksentti3 3 3 2_Tulokset" xfId="1138"/>
    <cellStyle name="20 % - Aksentti3 3 3 3" xfId="1139"/>
    <cellStyle name="20 % - Aksentti3 3 3_Tulokset" xfId="1140"/>
    <cellStyle name="20 % - Aksentti3 3 4" xfId="1141"/>
    <cellStyle name="20 % - Aksentti3 3 4 2" xfId="1142"/>
    <cellStyle name="20 % - Aksentti3 3 4 2 2" xfId="1143"/>
    <cellStyle name="20 % - Aksentti3 3 4 2_Tulokset" xfId="1144"/>
    <cellStyle name="20 % - Aksentti3 3 4 3" xfId="1145"/>
    <cellStyle name="20 % - Aksentti3 3 4_Tulokset" xfId="1146"/>
    <cellStyle name="20 % - Aksentti3 3 5" xfId="1147"/>
    <cellStyle name="20 % - Aksentti3 3 5 2" xfId="1148"/>
    <cellStyle name="20 % - Aksentti3 3 5_Tulokset" xfId="1149"/>
    <cellStyle name="20 % - Aksentti3 3 6" xfId="1150"/>
    <cellStyle name="20 % - Aksentti3 3 7" xfId="1151"/>
    <cellStyle name="20 % - Aksentti3 3 8" xfId="1152"/>
    <cellStyle name="20 % - Aksentti3 3 9" xfId="1153"/>
    <cellStyle name="20 % - Aksentti3 3_Tulokset" xfId="1154"/>
    <cellStyle name="20 % - Aksentti3 4" xfId="1155"/>
    <cellStyle name="20 % - Aksentti3 4 10" xfId="1156"/>
    <cellStyle name="20 % - Aksentti3 4 2" xfId="1157"/>
    <cellStyle name="20 % - Aksentti3 4 2 2" xfId="1158"/>
    <cellStyle name="20 % - Aksentti3 4 2 2 2" xfId="1159"/>
    <cellStyle name="20 % - Aksentti3 4 2 2_Tulokset" xfId="1160"/>
    <cellStyle name="20 % - Aksentti3 4 2 3" xfId="1161"/>
    <cellStyle name="20 % - Aksentti3 4 2_Tulokset" xfId="1162"/>
    <cellStyle name="20 % - Aksentti3 4 3" xfId="1163"/>
    <cellStyle name="20 % - Aksentti3 4 3 2" xfId="1164"/>
    <cellStyle name="20 % - Aksentti3 4 3_Tulokset" xfId="1165"/>
    <cellStyle name="20 % - Aksentti3 4 4" xfId="1166"/>
    <cellStyle name="20 % - Aksentti3 4 5" xfId="1167"/>
    <cellStyle name="20 % - Aksentti3 4 6" xfId="1168"/>
    <cellStyle name="20 % - Aksentti3 4 7" xfId="1169"/>
    <cellStyle name="20 % - Aksentti3 4 8" xfId="1170"/>
    <cellStyle name="20 % - Aksentti3 4 9" xfId="1171"/>
    <cellStyle name="20 % - Aksentti3 4_Tulokset" xfId="1172"/>
    <cellStyle name="20 % - Aksentti3 5" xfId="1173"/>
    <cellStyle name="20 % - Aksentti3 5 10" xfId="1174"/>
    <cellStyle name="20 % - Aksentti3 5 2" xfId="1175"/>
    <cellStyle name="20 % - Aksentti3 5 2 2" xfId="1176"/>
    <cellStyle name="20 % - Aksentti3 5 2 2 2" xfId="1177"/>
    <cellStyle name="20 % - Aksentti3 5 2 2_Tulokset" xfId="1178"/>
    <cellStyle name="20 % - Aksentti3 5 2 3" xfId="1179"/>
    <cellStyle name="20 % - Aksentti3 5 2_Tulokset" xfId="1180"/>
    <cellStyle name="20 % - Aksentti3 5 3" xfId="1181"/>
    <cellStyle name="20 % - Aksentti3 5 3 2" xfId="1182"/>
    <cellStyle name="20 % - Aksentti3 5 3_Tulokset" xfId="1183"/>
    <cellStyle name="20 % - Aksentti3 5 4" xfId="1184"/>
    <cellStyle name="20 % - Aksentti3 5 5" xfId="1185"/>
    <cellStyle name="20 % - Aksentti3 5 6" xfId="1186"/>
    <cellStyle name="20 % - Aksentti3 5 7" xfId="1187"/>
    <cellStyle name="20 % - Aksentti3 5 8" xfId="1188"/>
    <cellStyle name="20 % - Aksentti3 5 9" xfId="1189"/>
    <cellStyle name="20 % - Aksentti3 5_Tulokset" xfId="1190"/>
    <cellStyle name="20 % - Aksentti3 6" xfId="1191"/>
    <cellStyle name="20 % - Aksentti3 6 10" xfId="1192"/>
    <cellStyle name="20 % - Aksentti3 6 2" xfId="1193"/>
    <cellStyle name="20 % - Aksentti3 6 2 2" xfId="1194"/>
    <cellStyle name="20 % - Aksentti3 6 2 2 2" xfId="1195"/>
    <cellStyle name="20 % - Aksentti3 6 2 2_Tulokset" xfId="1196"/>
    <cellStyle name="20 % - Aksentti3 6 2 3" xfId="1197"/>
    <cellStyle name="20 % - Aksentti3 6 2_Tulokset" xfId="1198"/>
    <cellStyle name="20 % - Aksentti3 6 3" xfId="1199"/>
    <cellStyle name="20 % - Aksentti3 6 3 2" xfId="1200"/>
    <cellStyle name="20 % - Aksentti3 6 3_Tulokset" xfId="1201"/>
    <cellStyle name="20 % - Aksentti3 6 4" xfId="1202"/>
    <cellStyle name="20 % - Aksentti3 6 5" xfId="1203"/>
    <cellStyle name="20 % - Aksentti3 6 6" xfId="1204"/>
    <cellStyle name="20 % - Aksentti3 6 7" xfId="1205"/>
    <cellStyle name="20 % - Aksentti3 6 8" xfId="1206"/>
    <cellStyle name="20 % - Aksentti3 6 9" xfId="1207"/>
    <cellStyle name="20 % - Aksentti3 6_Tulokset" xfId="1208"/>
    <cellStyle name="20 % - Aksentti3 7" xfId="1209"/>
    <cellStyle name="20 % - Aksentti3 7 10" xfId="1210"/>
    <cellStyle name="20 % - Aksentti3 7 2" xfId="1211"/>
    <cellStyle name="20 % - Aksentti3 7 2 2" xfId="1212"/>
    <cellStyle name="20 % - Aksentti3 7 2 2 2" xfId="1213"/>
    <cellStyle name="20 % - Aksentti3 7 2 2_Tulokset" xfId="1214"/>
    <cellStyle name="20 % - Aksentti3 7 2 3" xfId="1215"/>
    <cellStyle name="20 % - Aksentti3 7 2_Tulokset" xfId="1216"/>
    <cellStyle name="20 % - Aksentti3 7 3" xfId="1217"/>
    <cellStyle name="20 % - Aksentti3 7 3 2" xfId="1218"/>
    <cellStyle name="20 % - Aksentti3 7 3_Tulokset" xfId="1219"/>
    <cellStyle name="20 % - Aksentti3 7 4" xfId="1220"/>
    <cellStyle name="20 % - Aksentti3 7 5" xfId="1221"/>
    <cellStyle name="20 % - Aksentti3 7 6" xfId="1222"/>
    <cellStyle name="20 % - Aksentti3 7 7" xfId="1223"/>
    <cellStyle name="20 % - Aksentti3 7 8" xfId="1224"/>
    <cellStyle name="20 % - Aksentti3 7 9" xfId="1225"/>
    <cellStyle name="20 % - Aksentti3 7_Tulokset" xfId="1226"/>
    <cellStyle name="20 % - Aksentti3 8" xfId="1227"/>
    <cellStyle name="20 % - Aksentti3 8 10" xfId="1228"/>
    <cellStyle name="20 % - Aksentti3 8 2" xfId="1229"/>
    <cellStyle name="20 % - Aksentti3 8 2 2" xfId="1230"/>
    <cellStyle name="20 % - Aksentti3 8 2 2 2" xfId="1231"/>
    <cellStyle name="20 % - Aksentti3 8 2 2_Tulokset" xfId="1232"/>
    <cellStyle name="20 % - Aksentti3 8 2 3" xfId="1233"/>
    <cellStyle name="20 % - Aksentti3 8 2_Tulokset" xfId="1234"/>
    <cellStyle name="20 % - Aksentti3 8 3" xfId="1235"/>
    <cellStyle name="20 % - Aksentti3 8 3 2" xfId="1236"/>
    <cellStyle name="20 % - Aksentti3 8 3_Tulokset" xfId="1237"/>
    <cellStyle name="20 % - Aksentti3 8 4" xfId="1238"/>
    <cellStyle name="20 % - Aksentti3 8 5" xfId="1239"/>
    <cellStyle name="20 % - Aksentti3 8 6" xfId="1240"/>
    <cellStyle name="20 % - Aksentti3 8 7" xfId="1241"/>
    <cellStyle name="20 % - Aksentti3 8 8" xfId="1242"/>
    <cellStyle name="20 % - Aksentti3 8 9" xfId="1243"/>
    <cellStyle name="20 % - Aksentti3 8_Tulokset" xfId="1244"/>
    <cellStyle name="20 % - Aksentti3 9" xfId="1245"/>
    <cellStyle name="20 % - Aksentti3 9 10" xfId="1246"/>
    <cellStyle name="20 % - Aksentti3 9 2" xfId="1247"/>
    <cellStyle name="20 % - Aksentti3 9 2 2" xfId="1248"/>
    <cellStyle name="20 % - Aksentti3 9 2 2 2" xfId="1249"/>
    <cellStyle name="20 % - Aksentti3 9 2 2_Tulokset" xfId="1250"/>
    <cellStyle name="20 % - Aksentti3 9 2 3" xfId="1251"/>
    <cellStyle name="20 % - Aksentti3 9 2_Tulokset" xfId="1252"/>
    <cellStyle name="20 % - Aksentti3 9 3" xfId="1253"/>
    <cellStyle name="20 % - Aksentti3 9 3 2" xfId="1254"/>
    <cellStyle name="20 % - Aksentti3 9 3_Tulokset" xfId="1255"/>
    <cellStyle name="20 % - Aksentti3 9 4" xfId="1256"/>
    <cellStyle name="20 % - Aksentti3 9 5" xfId="1257"/>
    <cellStyle name="20 % - Aksentti3 9 6" xfId="1258"/>
    <cellStyle name="20 % - Aksentti3 9 7" xfId="1259"/>
    <cellStyle name="20 % - Aksentti3 9 8" xfId="1260"/>
    <cellStyle name="20 % - Aksentti3 9 9" xfId="1261"/>
    <cellStyle name="20 % - Aksentti3 9_Tulokset" xfId="1262"/>
    <cellStyle name="20 % - Aksentti4" xfId="134" builtinId="42" customBuiltin="1"/>
    <cellStyle name="20 % - Aksentti4 10" xfId="1263"/>
    <cellStyle name="20 % - Aksentti4 10 10" xfId="1264"/>
    <cellStyle name="20 % - Aksentti4 10 2" xfId="1265"/>
    <cellStyle name="20 % - Aksentti4 10 2 2" xfId="1266"/>
    <cellStyle name="20 % - Aksentti4 10 2 2 2" xfId="1267"/>
    <cellStyle name="20 % - Aksentti4 10 2 2_Tulokset" xfId="1268"/>
    <cellStyle name="20 % - Aksentti4 10 2 3" xfId="1269"/>
    <cellStyle name="20 % - Aksentti4 10 2_Tulokset" xfId="1270"/>
    <cellStyle name="20 % - Aksentti4 10 3" xfId="1271"/>
    <cellStyle name="20 % - Aksentti4 10 3 2" xfId="1272"/>
    <cellStyle name="20 % - Aksentti4 10 3_Tulokset" xfId="1273"/>
    <cellStyle name="20 % - Aksentti4 10 4" xfId="1274"/>
    <cellStyle name="20 % - Aksentti4 10 5" xfId="1275"/>
    <cellStyle name="20 % - Aksentti4 10 6" xfId="1276"/>
    <cellStyle name="20 % - Aksentti4 10 7" xfId="1277"/>
    <cellStyle name="20 % - Aksentti4 10 8" xfId="1278"/>
    <cellStyle name="20 % - Aksentti4 10 9" xfId="1279"/>
    <cellStyle name="20 % - Aksentti4 10_Tulokset" xfId="1280"/>
    <cellStyle name="20 % - Aksentti4 11" xfId="1281"/>
    <cellStyle name="20 % - Aksentti4 11 10" xfId="1282"/>
    <cellStyle name="20 % - Aksentti4 11 2" xfId="1283"/>
    <cellStyle name="20 % - Aksentti4 11 2 2" xfId="1284"/>
    <cellStyle name="20 % - Aksentti4 11 2 2 2" xfId="1285"/>
    <cellStyle name="20 % - Aksentti4 11 2 2_Tulokset" xfId="1286"/>
    <cellStyle name="20 % - Aksentti4 11 2 3" xfId="1287"/>
    <cellStyle name="20 % - Aksentti4 11 2_Tulokset" xfId="1288"/>
    <cellStyle name="20 % - Aksentti4 11 3" xfId="1289"/>
    <cellStyle name="20 % - Aksentti4 11 3 2" xfId="1290"/>
    <cellStyle name="20 % - Aksentti4 11 3_Tulokset" xfId="1291"/>
    <cellStyle name="20 % - Aksentti4 11 4" xfId="1292"/>
    <cellStyle name="20 % - Aksentti4 11 5" xfId="1293"/>
    <cellStyle name="20 % - Aksentti4 11 6" xfId="1294"/>
    <cellStyle name="20 % - Aksentti4 11 7" xfId="1295"/>
    <cellStyle name="20 % - Aksentti4 11 8" xfId="1296"/>
    <cellStyle name="20 % - Aksentti4 11 9" xfId="1297"/>
    <cellStyle name="20 % - Aksentti4 11_Tulokset" xfId="1298"/>
    <cellStyle name="20 % - Aksentti4 12" xfId="1299"/>
    <cellStyle name="20 % - Aksentti4 12 10" xfId="1300"/>
    <cellStyle name="20 % - Aksentti4 12 2" xfId="1301"/>
    <cellStyle name="20 % - Aksentti4 12 2 2" xfId="1302"/>
    <cellStyle name="20 % - Aksentti4 12 2 2 2" xfId="1303"/>
    <cellStyle name="20 % - Aksentti4 12 2 2_Tulokset" xfId="1304"/>
    <cellStyle name="20 % - Aksentti4 12 2 3" xfId="1305"/>
    <cellStyle name="20 % - Aksentti4 12 2_Tulokset" xfId="1306"/>
    <cellStyle name="20 % - Aksentti4 12 3" xfId="1307"/>
    <cellStyle name="20 % - Aksentti4 12 3 2" xfId="1308"/>
    <cellStyle name="20 % - Aksentti4 12 3_Tulokset" xfId="1309"/>
    <cellStyle name="20 % - Aksentti4 12 4" xfId="1310"/>
    <cellStyle name="20 % - Aksentti4 12 5" xfId="1311"/>
    <cellStyle name="20 % - Aksentti4 12 6" xfId="1312"/>
    <cellStyle name="20 % - Aksentti4 12 7" xfId="1313"/>
    <cellStyle name="20 % - Aksentti4 12 8" xfId="1314"/>
    <cellStyle name="20 % - Aksentti4 12 9" xfId="1315"/>
    <cellStyle name="20 % - Aksentti4 12_Tulokset" xfId="1316"/>
    <cellStyle name="20 % - Aksentti4 13" xfId="1317"/>
    <cellStyle name="20 % - Aksentti4 13 10" xfId="1318"/>
    <cellStyle name="20 % - Aksentti4 13 2" xfId="1319"/>
    <cellStyle name="20 % - Aksentti4 13 2 2" xfId="1320"/>
    <cellStyle name="20 % - Aksentti4 13 2_Tulokset" xfId="1321"/>
    <cellStyle name="20 % - Aksentti4 13 3" xfId="1322"/>
    <cellStyle name="20 % - Aksentti4 13 4" xfId="1323"/>
    <cellStyle name="20 % - Aksentti4 13 5" xfId="1324"/>
    <cellStyle name="20 % - Aksentti4 13 6" xfId="1325"/>
    <cellStyle name="20 % - Aksentti4 13 7" xfId="1326"/>
    <cellStyle name="20 % - Aksentti4 13 8" xfId="1327"/>
    <cellStyle name="20 % - Aksentti4 13 9" xfId="1328"/>
    <cellStyle name="20 % - Aksentti4 13_Tulokset" xfId="1329"/>
    <cellStyle name="20 % - Aksentti4 14" xfId="1330"/>
    <cellStyle name="20 % - Aksentti4 14 10" xfId="1331"/>
    <cellStyle name="20 % - Aksentti4 14 2" xfId="1332"/>
    <cellStyle name="20 % - Aksentti4 14 2 2" xfId="1333"/>
    <cellStyle name="20 % - Aksentti4 14 2_Tulokset" xfId="1334"/>
    <cellStyle name="20 % - Aksentti4 14 3" xfId="1335"/>
    <cellStyle name="20 % - Aksentti4 14 4" xfId="1336"/>
    <cellStyle name="20 % - Aksentti4 14 5" xfId="1337"/>
    <cellStyle name="20 % - Aksentti4 14 6" xfId="1338"/>
    <cellStyle name="20 % - Aksentti4 14 7" xfId="1339"/>
    <cellStyle name="20 % - Aksentti4 14 8" xfId="1340"/>
    <cellStyle name="20 % - Aksentti4 14 9" xfId="1341"/>
    <cellStyle name="20 % - Aksentti4 14_Tulokset" xfId="1342"/>
    <cellStyle name="20 % - Aksentti4 15" xfId="1343"/>
    <cellStyle name="20 % - Aksentti4 15 10" xfId="1344"/>
    <cellStyle name="20 % - Aksentti4 15 2" xfId="1345"/>
    <cellStyle name="20 % - Aksentti4 15 2 2" xfId="1346"/>
    <cellStyle name="20 % - Aksentti4 15 2_Tulokset" xfId="1347"/>
    <cellStyle name="20 % - Aksentti4 15 3" xfId="1348"/>
    <cellStyle name="20 % - Aksentti4 15 4" xfId="1349"/>
    <cellStyle name="20 % - Aksentti4 15 5" xfId="1350"/>
    <cellStyle name="20 % - Aksentti4 15 6" xfId="1351"/>
    <cellStyle name="20 % - Aksentti4 15 7" xfId="1352"/>
    <cellStyle name="20 % - Aksentti4 15 8" xfId="1353"/>
    <cellStyle name="20 % - Aksentti4 15 9" xfId="1354"/>
    <cellStyle name="20 % - Aksentti4 15_Tulokset" xfId="1355"/>
    <cellStyle name="20 % - Aksentti4 16" xfId="1356"/>
    <cellStyle name="20 % - Aksentti4 17" xfId="1357"/>
    <cellStyle name="20 % - Aksentti4 18" xfId="1358"/>
    <cellStyle name="20 % - Aksentti4 19" xfId="1359"/>
    <cellStyle name="20 % - Aksentti4 2" xfId="6"/>
    <cellStyle name="20 % - Aksentti4 2 10" xfId="1361"/>
    <cellStyle name="20 % - Aksentti4 2 11" xfId="1362"/>
    <cellStyle name="20 % - Aksentti4 2 12" xfId="163"/>
    <cellStyle name="20 % - Aksentti4 2 2" xfId="164"/>
    <cellStyle name="20 % - Aksentti4 2 2 10" xfId="1364"/>
    <cellStyle name="20 % - Aksentti4 2 2 11" xfId="1365"/>
    <cellStyle name="20 % - Aksentti4 2 2 2" xfId="1366"/>
    <cellStyle name="20 % - Aksentti4 2 2 2 2" xfId="1367"/>
    <cellStyle name="20 % - Aksentti4 2 2 2 3" xfId="1368"/>
    <cellStyle name="20 % - Aksentti4 2 2 2_Tulokset" xfId="1369"/>
    <cellStyle name="20 % - Aksentti4 2 2 3" xfId="1370"/>
    <cellStyle name="20 % - Aksentti4 2 2 4" xfId="1371"/>
    <cellStyle name="20 % - Aksentti4 2 2 5" xfId="1372"/>
    <cellStyle name="20 % - Aksentti4 2 2 6" xfId="1373"/>
    <cellStyle name="20 % - Aksentti4 2 2 7" xfId="1374"/>
    <cellStyle name="20 % - Aksentti4 2 2 8" xfId="1375"/>
    <cellStyle name="20 % - Aksentti4 2 2 9" xfId="1376"/>
    <cellStyle name="20 % - Aksentti4 2 2_FI VM maalis 2017" xfId="1363"/>
    <cellStyle name="20 % - Aksentti4 2 3" xfId="165"/>
    <cellStyle name="20 % - Aksentti4 2 3 2" xfId="1377"/>
    <cellStyle name="20 % - Aksentti4 2 3 2 2" xfId="1378"/>
    <cellStyle name="20 % - Aksentti4 2 3 2_Tulokset" xfId="1379"/>
    <cellStyle name="20 % - Aksentti4 2 3 3" xfId="1380"/>
    <cellStyle name="20 % - Aksentti4 2 3 4" xfId="1381"/>
    <cellStyle name="20 % - Aksentti4 2 3_Tulokset" xfId="1382"/>
    <cellStyle name="20 % - Aksentti4 2 4" xfId="1383"/>
    <cellStyle name="20 % - Aksentti4 2 4 2" xfId="1384"/>
    <cellStyle name="20 % - Aksentti4 2 4 2 2" xfId="1385"/>
    <cellStyle name="20 % - Aksentti4 2 4 2_Tulokset" xfId="1386"/>
    <cellStyle name="20 % - Aksentti4 2 4 3" xfId="1387"/>
    <cellStyle name="20 % - Aksentti4 2 4_Tulokset" xfId="1388"/>
    <cellStyle name="20 % - Aksentti4 2 5" xfId="1389"/>
    <cellStyle name="20 % - Aksentti4 2 5 2" xfId="1390"/>
    <cellStyle name="20 % - Aksentti4 2 5_Tulokset" xfId="1391"/>
    <cellStyle name="20 % - Aksentti4 2 6" xfId="1392"/>
    <cellStyle name="20 % - Aksentti4 2 7" xfId="1393"/>
    <cellStyle name="20 % - Aksentti4 2 8" xfId="1394"/>
    <cellStyle name="20 % - Aksentti4 2 9" xfId="1395"/>
    <cellStyle name="20 % - Aksentti4 2_FI VM maalis 2017" xfId="1360"/>
    <cellStyle name="20 % - Aksentti4 20" xfId="1396"/>
    <cellStyle name="20 % - Aksentti4 21" xfId="1397"/>
    <cellStyle name="20 % - Aksentti4 22" xfId="1398"/>
    <cellStyle name="20 % - Aksentti4 23" xfId="1399"/>
    <cellStyle name="20 % - Aksentti4 24" xfId="1400"/>
    <cellStyle name="20 % - Aksentti4 25" xfId="1401"/>
    <cellStyle name="20 % - Aksentti4 26" xfId="1402"/>
    <cellStyle name="20 % - Aksentti4 27" xfId="1403"/>
    <cellStyle name="20 % - Aksentti4 28" xfId="1404"/>
    <cellStyle name="20 % - Aksentti4 3" xfId="166"/>
    <cellStyle name="20 % - Aksentti4 3 10" xfId="1405"/>
    <cellStyle name="20 % - Aksentti4 3 11" xfId="1406"/>
    <cellStyle name="20 % - Aksentti4 3 2" xfId="1407"/>
    <cellStyle name="20 % - Aksentti4 3 2 10" xfId="1408"/>
    <cellStyle name="20 % - Aksentti4 3 2 2" xfId="1409"/>
    <cellStyle name="20 % - Aksentti4 3 2 2 2" xfId="1410"/>
    <cellStyle name="20 % - Aksentti4 3 2 2_Tulokset" xfId="1411"/>
    <cellStyle name="20 % - Aksentti4 3 2 3" xfId="1412"/>
    <cellStyle name="20 % - Aksentti4 3 2 4" xfId="1413"/>
    <cellStyle name="20 % - Aksentti4 3 2 5" xfId="1414"/>
    <cellStyle name="20 % - Aksentti4 3 2 6" xfId="1415"/>
    <cellStyle name="20 % - Aksentti4 3 2 7" xfId="1416"/>
    <cellStyle name="20 % - Aksentti4 3 2 8" xfId="1417"/>
    <cellStyle name="20 % - Aksentti4 3 2 9" xfId="1418"/>
    <cellStyle name="20 % - Aksentti4 3 2_Tulokset" xfId="1419"/>
    <cellStyle name="20 % - Aksentti4 3 3" xfId="1420"/>
    <cellStyle name="20 % - Aksentti4 3 3 2" xfId="1421"/>
    <cellStyle name="20 % - Aksentti4 3 3 2 2" xfId="1422"/>
    <cellStyle name="20 % - Aksentti4 3 3 2_Tulokset" xfId="1423"/>
    <cellStyle name="20 % - Aksentti4 3 3 3" xfId="1424"/>
    <cellStyle name="20 % - Aksentti4 3 3_Tulokset" xfId="1425"/>
    <cellStyle name="20 % - Aksentti4 3 4" xfId="1426"/>
    <cellStyle name="20 % - Aksentti4 3 4 2" xfId="1427"/>
    <cellStyle name="20 % - Aksentti4 3 4 2 2" xfId="1428"/>
    <cellStyle name="20 % - Aksentti4 3 4 2_Tulokset" xfId="1429"/>
    <cellStyle name="20 % - Aksentti4 3 4 3" xfId="1430"/>
    <cellStyle name="20 % - Aksentti4 3 4_Tulokset" xfId="1431"/>
    <cellStyle name="20 % - Aksentti4 3 5" xfId="1432"/>
    <cellStyle name="20 % - Aksentti4 3 5 2" xfId="1433"/>
    <cellStyle name="20 % - Aksentti4 3 5_Tulokset" xfId="1434"/>
    <cellStyle name="20 % - Aksentti4 3 6" xfId="1435"/>
    <cellStyle name="20 % - Aksentti4 3 7" xfId="1436"/>
    <cellStyle name="20 % - Aksentti4 3 8" xfId="1437"/>
    <cellStyle name="20 % - Aksentti4 3 9" xfId="1438"/>
    <cellStyle name="20 % - Aksentti4 3_Tulokset" xfId="1439"/>
    <cellStyle name="20 % - Aksentti4 4" xfId="1440"/>
    <cellStyle name="20 % - Aksentti4 4 10" xfId="1441"/>
    <cellStyle name="20 % - Aksentti4 4 2" xfId="1442"/>
    <cellStyle name="20 % - Aksentti4 4 2 2" xfId="1443"/>
    <cellStyle name="20 % - Aksentti4 4 2 2 2" xfId="1444"/>
    <cellStyle name="20 % - Aksentti4 4 2 2_Tulokset" xfId="1445"/>
    <cellStyle name="20 % - Aksentti4 4 2 3" xfId="1446"/>
    <cellStyle name="20 % - Aksentti4 4 2_Tulokset" xfId="1447"/>
    <cellStyle name="20 % - Aksentti4 4 3" xfId="1448"/>
    <cellStyle name="20 % - Aksentti4 4 3 2" xfId="1449"/>
    <cellStyle name="20 % - Aksentti4 4 3_Tulokset" xfId="1450"/>
    <cellStyle name="20 % - Aksentti4 4 4" xfId="1451"/>
    <cellStyle name="20 % - Aksentti4 4 5" xfId="1452"/>
    <cellStyle name="20 % - Aksentti4 4 6" xfId="1453"/>
    <cellStyle name="20 % - Aksentti4 4 7" xfId="1454"/>
    <cellStyle name="20 % - Aksentti4 4 8" xfId="1455"/>
    <cellStyle name="20 % - Aksentti4 4 9" xfId="1456"/>
    <cellStyle name="20 % - Aksentti4 4_Tulokset" xfId="1457"/>
    <cellStyle name="20 % - Aksentti4 5" xfId="1458"/>
    <cellStyle name="20 % - Aksentti4 5 10" xfId="1459"/>
    <cellStyle name="20 % - Aksentti4 5 2" xfId="1460"/>
    <cellStyle name="20 % - Aksentti4 5 2 2" xfId="1461"/>
    <cellStyle name="20 % - Aksentti4 5 2 2 2" xfId="1462"/>
    <cellStyle name="20 % - Aksentti4 5 2 2_Tulokset" xfId="1463"/>
    <cellStyle name="20 % - Aksentti4 5 2 3" xfId="1464"/>
    <cellStyle name="20 % - Aksentti4 5 2_Tulokset" xfId="1465"/>
    <cellStyle name="20 % - Aksentti4 5 3" xfId="1466"/>
    <cellStyle name="20 % - Aksentti4 5 3 2" xfId="1467"/>
    <cellStyle name="20 % - Aksentti4 5 3_Tulokset" xfId="1468"/>
    <cellStyle name="20 % - Aksentti4 5 4" xfId="1469"/>
    <cellStyle name="20 % - Aksentti4 5 5" xfId="1470"/>
    <cellStyle name="20 % - Aksentti4 5 6" xfId="1471"/>
    <cellStyle name="20 % - Aksentti4 5 7" xfId="1472"/>
    <cellStyle name="20 % - Aksentti4 5 8" xfId="1473"/>
    <cellStyle name="20 % - Aksentti4 5 9" xfId="1474"/>
    <cellStyle name="20 % - Aksentti4 5_Tulokset" xfId="1475"/>
    <cellStyle name="20 % - Aksentti4 6" xfId="1476"/>
    <cellStyle name="20 % - Aksentti4 6 10" xfId="1477"/>
    <cellStyle name="20 % - Aksentti4 6 2" xfId="1478"/>
    <cellStyle name="20 % - Aksentti4 6 2 2" xfId="1479"/>
    <cellStyle name="20 % - Aksentti4 6 2 2 2" xfId="1480"/>
    <cellStyle name="20 % - Aksentti4 6 2 2_Tulokset" xfId="1481"/>
    <cellStyle name="20 % - Aksentti4 6 2 3" xfId="1482"/>
    <cellStyle name="20 % - Aksentti4 6 2_Tulokset" xfId="1483"/>
    <cellStyle name="20 % - Aksentti4 6 3" xfId="1484"/>
    <cellStyle name="20 % - Aksentti4 6 3 2" xfId="1485"/>
    <cellStyle name="20 % - Aksentti4 6 3_Tulokset" xfId="1486"/>
    <cellStyle name="20 % - Aksentti4 6 4" xfId="1487"/>
    <cellStyle name="20 % - Aksentti4 6 5" xfId="1488"/>
    <cellStyle name="20 % - Aksentti4 6 6" xfId="1489"/>
    <cellStyle name="20 % - Aksentti4 6 7" xfId="1490"/>
    <cellStyle name="20 % - Aksentti4 6 8" xfId="1491"/>
    <cellStyle name="20 % - Aksentti4 6 9" xfId="1492"/>
    <cellStyle name="20 % - Aksentti4 6_Tulokset" xfId="1493"/>
    <cellStyle name="20 % - Aksentti4 7" xfId="1494"/>
    <cellStyle name="20 % - Aksentti4 7 10" xfId="1495"/>
    <cellStyle name="20 % - Aksentti4 7 2" xfId="1496"/>
    <cellStyle name="20 % - Aksentti4 7 2 2" xfId="1497"/>
    <cellStyle name="20 % - Aksentti4 7 2 2 2" xfId="1498"/>
    <cellStyle name="20 % - Aksentti4 7 2 2_Tulokset" xfId="1499"/>
    <cellStyle name="20 % - Aksentti4 7 2 3" xfId="1500"/>
    <cellStyle name="20 % - Aksentti4 7 2_Tulokset" xfId="1501"/>
    <cellStyle name="20 % - Aksentti4 7 3" xfId="1502"/>
    <cellStyle name="20 % - Aksentti4 7 3 2" xfId="1503"/>
    <cellStyle name="20 % - Aksentti4 7 3_Tulokset" xfId="1504"/>
    <cellStyle name="20 % - Aksentti4 7 4" xfId="1505"/>
    <cellStyle name="20 % - Aksentti4 7 5" xfId="1506"/>
    <cellStyle name="20 % - Aksentti4 7 6" xfId="1507"/>
    <cellStyle name="20 % - Aksentti4 7 7" xfId="1508"/>
    <cellStyle name="20 % - Aksentti4 7 8" xfId="1509"/>
    <cellStyle name="20 % - Aksentti4 7 9" xfId="1510"/>
    <cellStyle name="20 % - Aksentti4 7_Tulokset" xfId="1511"/>
    <cellStyle name="20 % - Aksentti4 8" xfId="1512"/>
    <cellStyle name="20 % - Aksentti4 8 10" xfId="1513"/>
    <cellStyle name="20 % - Aksentti4 8 2" xfId="1514"/>
    <cellStyle name="20 % - Aksentti4 8 2 2" xfId="1515"/>
    <cellStyle name="20 % - Aksentti4 8 2 2 2" xfId="1516"/>
    <cellStyle name="20 % - Aksentti4 8 2 2_Tulokset" xfId="1517"/>
    <cellStyle name="20 % - Aksentti4 8 2 3" xfId="1518"/>
    <cellStyle name="20 % - Aksentti4 8 2_Tulokset" xfId="1519"/>
    <cellStyle name="20 % - Aksentti4 8 3" xfId="1520"/>
    <cellStyle name="20 % - Aksentti4 8 3 2" xfId="1521"/>
    <cellStyle name="20 % - Aksentti4 8 3_Tulokset" xfId="1522"/>
    <cellStyle name="20 % - Aksentti4 8 4" xfId="1523"/>
    <cellStyle name="20 % - Aksentti4 8 5" xfId="1524"/>
    <cellStyle name="20 % - Aksentti4 8 6" xfId="1525"/>
    <cellStyle name="20 % - Aksentti4 8 7" xfId="1526"/>
    <cellStyle name="20 % - Aksentti4 8 8" xfId="1527"/>
    <cellStyle name="20 % - Aksentti4 8 9" xfId="1528"/>
    <cellStyle name="20 % - Aksentti4 8_Tulokset" xfId="1529"/>
    <cellStyle name="20 % - Aksentti4 9" xfId="1530"/>
    <cellStyle name="20 % - Aksentti4 9 10" xfId="1531"/>
    <cellStyle name="20 % - Aksentti4 9 2" xfId="1532"/>
    <cellStyle name="20 % - Aksentti4 9 2 2" xfId="1533"/>
    <cellStyle name="20 % - Aksentti4 9 2 2 2" xfId="1534"/>
    <cellStyle name="20 % - Aksentti4 9 2 2_Tulokset" xfId="1535"/>
    <cellStyle name="20 % - Aksentti4 9 2 3" xfId="1536"/>
    <cellStyle name="20 % - Aksentti4 9 2_Tulokset" xfId="1537"/>
    <cellStyle name="20 % - Aksentti4 9 3" xfId="1538"/>
    <cellStyle name="20 % - Aksentti4 9 3 2" xfId="1539"/>
    <cellStyle name="20 % - Aksentti4 9 3_Tulokset" xfId="1540"/>
    <cellStyle name="20 % - Aksentti4 9 4" xfId="1541"/>
    <cellStyle name="20 % - Aksentti4 9 5" xfId="1542"/>
    <cellStyle name="20 % - Aksentti4 9 6" xfId="1543"/>
    <cellStyle name="20 % - Aksentti4 9 7" xfId="1544"/>
    <cellStyle name="20 % - Aksentti4 9 8" xfId="1545"/>
    <cellStyle name="20 % - Aksentti4 9 9" xfId="1546"/>
    <cellStyle name="20 % - Aksentti4 9_Tulokset" xfId="1547"/>
    <cellStyle name="20 % - Aksentti5" xfId="138" builtinId="46" customBuiltin="1"/>
    <cellStyle name="20 % - Aksentti5 10" xfId="1548"/>
    <cellStyle name="20 % - Aksentti5 10 10" xfId="1549"/>
    <cellStyle name="20 % - Aksentti5 10 2" xfId="1550"/>
    <cellStyle name="20 % - Aksentti5 10 2 2" xfId="1551"/>
    <cellStyle name="20 % - Aksentti5 10 2 2 2" xfId="1552"/>
    <cellStyle name="20 % - Aksentti5 10 2 2_Tulokset" xfId="1553"/>
    <cellStyle name="20 % - Aksentti5 10 2 3" xfId="1554"/>
    <cellStyle name="20 % - Aksentti5 10 2_Tulokset" xfId="1555"/>
    <cellStyle name="20 % - Aksentti5 10 3" xfId="1556"/>
    <cellStyle name="20 % - Aksentti5 10 3 2" xfId="1557"/>
    <cellStyle name="20 % - Aksentti5 10 3_Tulokset" xfId="1558"/>
    <cellStyle name="20 % - Aksentti5 10 4" xfId="1559"/>
    <cellStyle name="20 % - Aksentti5 10 5" xfId="1560"/>
    <cellStyle name="20 % - Aksentti5 10 6" xfId="1561"/>
    <cellStyle name="20 % - Aksentti5 10 7" xfId="1562"/>
    <cellStyle name="20 % - Aksentti5 10 8" xfId="1563"/>
    <cellStyle name="20 % - Aksentti5 10 9" xfId="1564"/>
    <cellStyle name="20 % - Aksentti5 10_Tulokset" xfId="1565"/>
    <cellStyle name="20 % - Aksentti5 11" xfId="1566"/>
    <cellStyle name="20 % - Aksentti5 11 10" xfId="1567"/>
    <cellStyle name="20 % - Aksentti5 11 2" xfId="1568"/>
    <cellStyle name="20 % - Aksentti5 11 2 2" xfId="1569"/>
    <cellStyle name="20 % - Aksentti5 11 2 2 2" xfId="1570"/>
    <cellStyle name="20 % - Aksentti5 11 2 2_Tulokset" xfId="1571"/>
    <cellStyle name="20 % - Aksentti5 11 2 3" xfId="1572"/>
    <cellStyle name="20 % - Aksentti5 11 2_Tulokset" xfId="1573"/>
    <cellStyle name="20 % - Aksentti5 11 3" xfId="1574"/>
    <cellStyle name="20 % - Aksentti5 11 3 2" xfId="1575"/>
    <cellStyle name="20 % - Aksentti5 11 3_Tulokset" xfId="1576"/>
    <cellStyle name="20 % - Aksentti5 11 4" xfId="1577"/>
    <cellStyle name="20 % - Aksentti5 11 5" xfId="1578"/>
    <cellStyle name="20 % - Aksentti5 11 6" xfId="1579"/>
    <cellStyle name="20 % - Aksentti5 11 7" xfId="1580"/>
    <cellStyle name="20 % - Aksentti5 11 8" xfId="1581"/>
    <cellStyle name="20 % - Aksentti5 11 9" xfId="1582"/>
    <cellStyle name="20 % - Aksentti5 11_Tulokset" xfId="1583"/>
    <cellStyle name="20 % - Aksentti5 12" xfId="1584"/>
    <cellStyle name="20 % - Aksentti5 12 10" xfId="1585"/>
    <cellStyle name="20 % - Aksentti5 12 2" xfId="1586"/>
    <cellStyle name="20 % - Aksentti5 12 2 2" xfId="1587"/>
    <cellStyle name="20 % - Aksentti5 12 2 2 2" xfId="1588"/>
    <cellStyle name="20 % - Aksentti5 12 2 2_Tulokset" xfId="1589"/>
    <cellStyle name="20 % - Aksentti5 12 2 3" xfId="1590"/>
    <cellStyle name="20 % - Aksentti5 12 2_Tulokset" xfId="1591"/>
    <cellStyle name="20 % - Aksentti5 12 3" xfId="1592"/>
    <cellStyle name="20 % - Aksentti5 12 3 2" xfId="1593"/>
    <cellStyle name="20 % - Aksentti5 12 3_Tulokset" xfId="1594"/>
    <cellStyle name="20 % - Aksentti5 12 4" xfId="1595"/>
    <cellStyle name="20 % - Aksentti5 12 5" xfId="1596"/>
    <cellStyle name="20 % - Aksentti5 12 6" xfId="1597"/>
    <cellStyle name="20 % - Aksentti5 12 7" xfId="1598"/>
    <cellStyle name="20 % - Aksentti5 12 8" xfId="1599"/>
    <cellStyle name="20 % - Aksentti5 12 9" xfId="1600"/>
    <cellStyle name="20 % - Aksentti5 12_Tulokset" xfId="1601"/>
    <cellStyle name="20 % - Aksentti5 13" xfId="1602"/>
    <cellStyle name="20 % - Aksentti5 13 10" xfId="1603"/>
    <cellStyle name="20 % - Aksentti5 13 2" xfId="1604"/>
    <cellStyle name="20 % - Aksentti5 13 2 2" xfId="1605"/>
    <cellStyle name="20 % - Aksentti5 13 2_Tulokset" xfId="1606"/>
    <cellStyle name="20 % - Aksentti5 13 3" xfId="1607"/>
    <cellStyle name="20 % - Aksentti5 13 4" xfId="1608"/>
    <cellStyle name="20 % - Aksentti5 13 5" xfId="1609"/>
    <cellStyle name="20 % - Aksentti5 13 6" xfId="1610"/>
    <cellStyle name="20 % - Aksentti5 13 7" xfId="1611"/>
    <cellStyle name="20 % - Aksentti5 13 8" xfId="1612"/>
    <cellStyle name="20 % - Aksentti5 13 9" xfId="1613"/>
    <cellStyle name="20 % - Aksentti5 13_Tulokset" xfId="1614"/>
    <cellStyle name="20 % - Aksentti5 14" xfId="1615"/>
    <cellStyle name="20 % - Aksentti5 14 10" xfId="1616"/>
    <cellStyle name="20 % - Aksentti5 14 2" xfId="1617"/>
    <cellStyle name="20 % - Aksentti5 14 2 2" xfId="1618"/>
    <cellStyle name="20 % - Aksentti5 14 2_Tulokset" xfId="1619"/>
    <cellStyle name="20 % - Aksentti5 14 3" xfId="1620"/>
    <cellStyle name="20 % - Aksentti5 14 4" xfId="1621"/>
    <cellStyle name="20 % - Aksentti5 14 5" xfId="1622"/>
    <cellStyle name="20 % - Aksentti5 14 6" xfId="1623"/>
    <cellStyle name="20 % - Aksentti5 14 7" xfId="1624"/>
    <cellStyle name="20 % - Aksentti5 14 8" xfId="1625"/>
    <cellStyle name="20 % - Aksentti5 14 9" xfId="1626"/>
    <cellStyle name="20 % - Aksentti5 14_Tulokset" xfId="1627"/>
    <cellStyle name="20 % - Aksentti5 15" xfId="1628"/>
    <cellStyle name="20 % - Aksentti5 15 10" xfId="1629"/>
    <cellStyle name="20 % - Aksentti5 15 2" xfId="1630"/>
    <cellStyle name="20 % - Aksentti5 15 2 2" xfId="1631"/>
    <cellStyle name="20 % - Aksentti5 15 2_Tulokset" xfId="1632"/>
    <cellStyle name="20 % - Aksentti5 15 3" xfId="1633"/>
    <cellStyle name="20 % - Aksentti5 15 4" xfId="1634"/>
    <cellStyle name="20 % - Aksentti5 15 5" xfId="1635"/>
    <cellStyle name="20 % - Aksentti5 15 6" xfId="1636"/>
    <cellStyle name="20 % - Aksentti5 15 7" xfId="1637"/>
    <cellStyle name="20 % - Aksentti5 15 8" xfId="1638"/>
    <cellStyle name="20 % - Aksentti5 15 9" xfId="1639"/>
    <cellStyle name="20 % - Aksentti5 15_Tulokset" xfId="1640"/>
    <cellStyle name="20 % - Aksentti5 16" xfId="1641"/>
    <cellStyle name="20 % - Aksentti5 17" xfId="1642"/>
    <cellStyle name="20 % - Aksentti5 18" xfId="1643"/>
    <cellStyle name="20 % - Aksentti5 19" xfId="1644"/>
    <cellStyle name="20 % - Aksentti5 2" xfId="7"/>
    <cellStyle name="20 % - Aksentti5 2 10" xfId="1646"/>
    <cellStyle name="20 % - Aksentti5 2 11" xfId="1647"/>
    <cellStyle name="20 % - Aksentti5 2 12" xfId="167"/>
    <cellStyle name="20 % - Aksentti5 2 2" xfId="168"/>
    <cellStyle name="20 % - Aksentti5 2 2 10" xfId="1649"/>
    <cellStyle name="20 % - Aksentti5 2 2 11" xfId="1650"/>
    <cellStyle name="20 % - Aksentti5 2 2 2" xfId="1651"/>
    <cellStyle name="20 % - Aksentti5 2 2 2 2" xfId="1652"/>
    <cellStyle name="20 % - Aksentti5 2 2 2 3" xfId="1653"/>
    <cellStyle name="20 % - Aksentti5 2 2 2_Tulokset" xfId="1654"/>
    <cellStyle name="20 % - Aksentti5 2 2 3" xfId="1655"/>
    <cellStyle name="20 % - Aksentti5 2 2 4" xfId="1656"/>
    <cellStyle name="20 % - Aksentti5 2 2 5" xfId="1657"/>
    <cellStyle name="20 % - Aksentti5 2 2 6" xfId="1658"/>
    <cellStyle name="20 % - Aksentti5 2 2 7" xfId="1659"/>
    <cellStyle name="20 % - Aksentti5 2 2 8" xfId="1660"/>
    <cellStyle name="20 % - Aksentti5 2 2 9" xfId="1661"/>
    <cellStyle name="20 % - Aksentti5 2 2_FI VM maalis 2017" xfId="1648"/>
    <cellStyle name="20 % - Aksentti5 2 3" xfId="169"/>
    <cellStyle name="20 % - Aksentti5 2 3 2" xfId="1662"/>
    <cellStyle name="20 % - Aksentti5 2 3 2 2" xfId="1663"/>
    <cellStyle name="20 % - Aksentti5 2 3 2_Tulokset" xfId="1664"/>
    <cellStyle name="20 % - Aksentti5 2 3 3" xfId="1665"/>
    <cellStyle name="20 % - Aksentti5 2 3 4" xfId="1666"/>
    <cellStyle name="20 % - Aksentti5 2 3_Tulokset" xfId="1667"/>
    <cellStyle name="20 % - Aksentti5 2 4" xfId="1668"/>
    <cellStyle name="20 % - Aksentti5 2 4 2" xfId="1669"/>
    <cellStyle name="20 % - Aksentti5 2 4 2 2" xfId="1670"/>
    <cellStyle name="20 % - Aksentti5 2 4 2_Tulokset" xfId="1671"/>
    <cellStyle name="20 % - Aksentti5 2 4 3" xfId="1672"/>
    <cellStyle name="20 % - Aksentti5 2 4_Tulokset" xfId="1673"/>
    <cellStyle name="20 % - Aksentti5 2 5" xfId="1674"/>
    <cellStyle name="20 % - Aksentti5 2 5 2" xfId="1675"/>
    <cellStyle name="20 % - Aksentti5 2 5_Tulokset" xfId="1676"/>
    <cellStyle name="20 % - Aksentti5 2 6" xfId="1677"/>
    <cellStyle name="20 % - Aksentti5 2 7" xfId="1678"/>
    <cellStyle name="20 % - Aksentti5 2 8" xfId="1679"/>
    <cellStyle name="20 % - Aksentti5 2 9" xfId="1680"/>
    <cellStyle name="20 % - Aksentti5 2_FI VM maalis 2017" xfId="1645"/>
    <cellStyle name="20 % - Aksentti5 20" xfId="1681"/>
    <cellStyle name="20 % - Aksentti5 21" xfId="1682"/>
    <cellStyle name="20 % - Aksentti5 22" xfId="1683"/>
    <cellStyle name="20 % - Aksentti5 23" xfId="1684"/>
    <cellStyle name="20 % - Aksentti5 24" xfId="1685"/>
    <cellStyle name="20 % - Aksentti5 25" xfId="1686"/>
    <cellStyle name="20 % - Aksentti5 26" xfId="1687"/>
    <cellStyle name="20 % - Aksentti5 27" xfId="1688"/>
    <cellStyle name="20 % - Aksentti5 28" xfId="1689"/>
    <cellStyle name="20 % - Aksentti5 3" xfId="170"/>
    <cellStyle name="20 % - Aksentti5 3 10" xfId="1690"/>
    <cellStyle name="20 % - Aksentti5 3 11" xfId="1691"/>
    <cellStyle name="20 % - Aksentti5 3 2" xfId="1692"/>
    <cellStyle name="20 % - Aksentti5 3 2 10" xfId="1693"/>
    <cellStyle name="20 % - Aksentti5 3 2 2" xfId="1694"/>
    <cellStyle name="20 % - Aksentti5 3 2 2 2" xfId="1695"/>
    <cellStyle name="20 % - Aksentti5 3 2 2_Tulokset" xfId="1696"/>
    <cellStyle name="20 % - Aksentti5 3 2 3" xfId="1697"/>
    <cellStyle name="20 % - Aksentti5 3 2 4" xfId="1698"/>
    <cellStyle name="20 % - Aksentti5 3 2 5" xfId="1699"/>
    <cellStyle name="20 % - Aksentti5 3 2 6" xfId="1700"/>
    <cellStyle name="20 % - Aksentti5 3 2 7" xfId="1701"/>
    <cellStyle name="20 % - Aksentti5 3 2 8" xfId="1702"/>
    <cellStyle name="20 % - Aksentti5 3 2 9" xfId="1703"/>
    <cellStyle name="20 % - Aksentti5 3 2_Tulokset" xfId="1704"/>
    <cellStyle name="20 % - Aksentti5 3 3" xfId="1705"/>
    <cellStyle name="20 % - Aksentti5 3 3 2" xfId="1706"/>
    <cellStyle name="20 % - Aksentti5 3 3 2 2" xfId="1707"/>
    <cellStyle name="20 % - Aksentti5 3 3 2_Tulokset" xfId="1708"/>
    <cellStyle name="20 % - Aksentti5 3 3 3" xfId="1709"/>
    <cellStyle name="20 % - Aksentti5 3 3_Tulokset" xfId="1710"/>
    <cellStyle name="20 % - Aksentti5 3 4" xfId="1711"/>
    <cellStyle name="20 % - Aksentti5 3 4 2" xfId="1712"/>
    <cellStyle name="20 % - Aksentti5 3 4 2 2" xfId="1713"/>
    <cellStyle name="20 % - Aksentti5 3 4 2_Tulokset" xfId="1714"/>
    <cellStyle name="20 % - Aksentti5 3 4 3" xfId="1715"/>
    <cellStyle name="20 % - Aksentti5 3 4_Tulokset" xfId="1716"/>
    <cellStyle name="20 % - Aksentti5 3 5" xfId="1717"/>
    <cellStyle name="20 % - Aksentti5 3 5 2" xfId="1718"/>
    <cellStyle name="20 % - Aksentti5 3 5_Tulokset" xfId="1719"/>
    <cellStyle name="20 % - Aksentti5 3 6" xfId="1720"/>
    <cellStyle name="20 % - Aksentti5 3 7" xfId="1721"/>
    <cellStyle name="20 % - Aksentti5 3 8" xfId="1722"/>
    <cellStyle name="20 % - Aksentti5 3 9" xfId="1723"/>
    <cellStyle name="20 % - Aksentti5 3_Tulokset" xfId="1724"/>
    <cellStyle name="20 % - Aksentti5 4" xfId="1725"/>
    <cellStyle name="20 % - Aksentti5 4 10" xfId="1726"/>
    <cellStyle name="20 % - Aksentti5 4 2" xfId="1727"/>
    <cellStyle name="20 % - Aksentti5 4 2 2" xfId="1728"/>
    <cellStyle name="20 % - Aksentti5 4 2 2 2" xfId="1729"/>
    <cellStyle name="20 % - Aksentti5 4 2 2_Tulokset" xfId="1730"/>
    <cellStyle name="20 % - Aksentti5 4 2 3" xfId="1731"/>
    <cellStyle name="20 % - Aksentti5 4 2_Tulokset" xfId="1732"/>
    <cellStyle name="20 % - Aksentti5 4 3" xfId="1733"/>
    <cellStyle name="20 % - Aksentti5 4 3 2" xfId="1734"/>
    <cellStyle name="20 % - Aksentti5 4 3_Tulokset" xfId="1735"/>
    <cellStyle name="20 % - Aksentti5 4 4" xfId="1736"/>
    <cellStyle name="20 % - Aksentti5 4 5" xfId="1737"/>
    <cellStyle name="20 % - Aksentti5 4 6" xfId="1738"/>
    <cellStyle name="20 % - Aksentti5 4 7" xfId="1739"/>
    <cellStyle name="20 % - Aksentti5 4 8" xfId="1740"/>
    <cellStyle name="20 % - Aksentti5 4 9" xfId="1741"/>
    <cellStyle name="20 % - Aksentti5 4_Tulokset" xfId="1742"/>
    <cellStyle name="20 % - Aksentti5 5" xfId="1743"/>
    <cellStyle name="20 % - Aksentti5 5 10" xfId="1744"/>
    <cellStyle name="20 % - Aksentti5 5 2" xfId="1745"/>
    <cellStyle name="20 % - Aksentti5 5 2 2" xfId="1746"/>
    <cellStyle name="20 % - Aksentti5 5 2 2 2" xfId="1747"/>
    <cellStyle name="20 % - Aksentti5 5 2 2_Tulokset" xfId="1748"/>
    <cellStyle name="20 % - Aksentti5 5 2 3" xfId="1749"/>
    <cellStyle name="20 % - Aksentti5 5 2_Tulokset" xfId="1750"/>
    <cellStyle name="20 % - Aksentti5 5 3" xfId="1751"/>
    <cellStyle name="20 % - Aksentti5 5 3 2" xfId="1752"/>
    <cellStyle name="20 % - Aksentti5 5 3_Tulokset" xfId="1753"/>
    <cellStyle name="20 % - Aksentti5 5 4" xfId="1754"/>
    <cellStyle name="20 % - Aksentti5 5 5" xfId="1755"/>
    <cellStyle name="20 % - Aksentti5 5 6" xfId="1756"/>
    <cellStyle name="20 % - Aksentti5 5 7" xfId="1757"/>
    <cellStyle name="20 % - Aksentti5 5 8" xfId="1758"/>
    <cellStyle name="20 % - Aksentti5 5 9" xfId="1759"/>
    <cellStyle name="20 % - Aksentti5 5_Tulokset" xfId="1760"/>
    <cellStyle name="20 % - Aksentti5 6" xfId="1761"/>
    <cellStyle name="20 % - Aksentti5 6 10" xfId="1762"/>
    <cellStyle name="20 % - Aksentti5 6 2" xfId="1763"/>
    <cellStyle name="20 % - Aksentti5 6 2 2" xfId="1764"/>
    <cellStyle name="20 % - Aksentti5 6 2 2 2" xfId="1765"/>
    <cellStyle name="20 % - Aksentti5 6 2 2_Tulokset" xfId="1766"/>
    <cellStyle name="20 % - Aksentti5 6 2 3" xfId="1767"/>
    <cellStyle name="20 % - Aksentti5 6 2_Tulokset" xfId="1768"/>
    <cellStyle name="20 % - Aksentti5 6 3" xfId="1769"/>
    <cellStyle name="20 % - Aksentti5 6 3 2" xfId="1770"/>
    <cellStyle name="20 % - Aksentti5 6 3_Tulokset" xfId="1771"/>
    <cellStyle name="20 % - Aksentti5 6 4" xfId="1772"/>
    <cellStyle name="20 % - Aksentti5 6 5" xfId="1773"/>
    <cellStyle name="20 % - Aksentti5 6 6" xfId="1774"/>
    <cellStyle name="20 % - Aksentti5 6 7" xfId="1775"/>
    <cellStyle name="20 % - Aksentti5 6 8" xfId="1776"/>
    <cellStyle name="20 % - Aksentti5 6 9" xfId="1777"/>
    <cellStyle name="20 % - Aksentti5 6_Tulokset" xfId="1778"/>
    <cellStyle name="20 % - Aksentti5 7" xfId="1779"/>
    <cellStyle name="20 % - Aksentti5 7 10" xfId="1780"/>
    <cellStyle name="20 % - Aksentti5 7 2" xfId="1781"/>
    <cellStyle name="20 % - Aksentti5 7 2 2" xfId="1782"/>
    <cellStyle name="20 % - Aksentti5 7 2 2 2" xfId="1783"/>
    <cellStyle name="20 % - Aksentti5 7 2 2_Tulokset" xfId="1784"/>
    <cellStyle name="20 % - Aksentti5 7 2 3" xfId="1785"/>
    <cellStyle name="20 % - Aksentti5 7 2_Tulokset" xfId="1786"/>
    <cellStyle name="20 % - Aksentti5 7 3" xfId="1787"/>
    <cellStyle name="20 % - Aksentti5 7 3 2" xfId="1788"/>
    <cellStyle name="20 % - Aksentti5 7 3_Tulokset" xfId="1789"/>
    <cellStyle name="20 % - Aksentti5 7 4" xfId="1790"/>
    <cellStyle name="20 % - Aksentti5 7 5" xfId="1791"/>
    <cellStyle name="20 % - Aksentti5 7 6" xfId="1792"/>
    <cellStyle name="20 % - Aksentti5 7 7" xfId="1793"/>
    <cellStyle name="20 % - Aksentti5 7 8" xfId="1794"/>
    <cellStyle name="20 % - Aksentti5 7 9" xfId="1795"/>
    <cellStyle name="20 % - Aksentti5 7_Tulokset" xfId="1796"/>
    <cellStyle name="20 % - Aksentti5 8" xfId="1797"/>
    <cellStyle name="20 % - Aksentti5 8 10" xfId="1798"/>
    <cellStyle name="20 % - Aksentti5 8 2" xfId="1799"/>
    <cellStyle name="20 % - Aksentti5 8 2 2" xfId="1800"/>
    <cellStyle name="20 % - Aksentti5 8 2 2 2" xfId="1801"/>
    <cellStyle name="20 % - Aksentti5 8 2 2_Tulokset" xfId="1802"/>
    <cellStyle name="20 % - Aksentti5 8 2 3" xfId="1803"/>
    <cellStyle name="20 % - Aksentti5 8 2_Tulokset" xfId="1804"/>
    <cellStyle name="20 % - Aksentti5 8 3" xfId="1805"/>
    <cellStyle name="20 % - Aksentti5 8 3 2" xfId="1806"/>
    <cellStyle name="20 % - Aksentti5 8 3_Tulokset" xfId="1807"/>
    <cellStyle name="20 % - Aksentti5 8 4" xfId="1808"/>
    <cellStyle name="20 % - Aksentti5 8 5" xfId="1809"/>
    <cellStyle name="20 % - Aksentti5 8 6" xfId="1810"/>
    <cellStyle name="20 % - Aksentti5 8 7" xfId="1811"/>
    <cellStyle name="20 % - Aksentti5 8 8" xfId="1812"/>
    <cellStyle name="20 % - Aksentti5 8 9" xfId="1813"/>
    <cellStyle name="20 % - Aksentti5 8_Tulokset" xfId="1814"/>
    <cellStyle name="20 % - Aksentti5 9" xfId="1815"/>
    <cellStyle name="20 % - Aksentti5 9 10" xfId="1816"/>
    <cellStyle name="20 % - Aksentti5 9 2" xfId="1817"/>
    <cellStyle name="20 % - Aksentti5 9 2 2" xfId="1818"/>
    <cellStyle name="20 % - Aksentti5 9 2 2 2" xfId="1819"/>
    <cellStyle name="20 % - Aksentti5 9 2 2_Tulokset" xfId="1820"/>
    <cellStyle name="20 % - Aksentti5 9 2 3" xfId="1821"/>
    <cellStyle name="20 % - Aksentti5 9 2_Tulokset" xfId="1822"/>
    <cellStyle name="20 % - Aksentti5 9 3" xfId="1823"/>
    <cellStyle name="20 % - Aksentti5 9 3 2" xfId="1824"/>
    <cellStyle name="20 % - Aksentti5 9 3_Tulokset" xfId="1825"/>
    <cellStyle name="20 % - Aksentti5 9 4" xfId="1826"/>
    <cellStyle name="20 % - Aksentti5 9 5" xfId="1827"/>
    <cellStyle name="20 % - Aksentti5 9 6" xfId="1828"/>
    <cellStyle name="20 % - Aksentti5 9 7" xfId="1829"/>
    <cellStyle name="20 % - Aksentti5 9 8" xfId="1830"/>
    <cellStyle name="20 % - Aksentti5 9 9" xfId="1831"/>
    <cellStyle name="20 % - Aksentti5 9_Tulokset" xfId="1832"/>
    <cellStyle name="20 % - Aksentti6" xfId="142" builtinId="50" customBuiltin="1"/>
    <cellStyle name="20 % - Aksentti6 10" xfId="1833"/>
    <cellStyle name="20 % - Aksentti6 10 10" xfId="1834"/>
    <cellStyle name="20 % - Aksentti6 10 2" xfId="1835"/>
    <cellStyle name="20 % - Aksentti6 10 2 2" xfId="1836"/>
    <cellStyle name="20 % - Aksentti6 10 2 2 2" xfId="1837"/>
    <cellStyle name="20 % - Aksentti6 10 2 2_Tulokset" xfId="1838"/>
    <cellStyle name="20 % - Aksentti6 10 2 3" xfId="1839"/>
    <cellStyle name="20 % - Aksentti6 10 2_Tulokset" xfId="1840"/>
    <cellStyle name="20 % - Aksentti6 10 3" xfId="1841"/>
    <cellStyle name="20 % - Aksentti6 10 3 2" xfId="1842"/>
    <cellStyle name="20 % - Aksentti6 10 3_Tulokset" xfId="1843"/>
    <cellStyle name="20 % - Aksentti6 10 4" xfId="1844"/>
    <cellStyle name="20 % - Aksentti6 10 5" xfId="1845"/>
    <cellStyle name="20 % - Aksentti6 10 6" xfId="1846"/>
    <cellStyle name="20 % - Aksentti6 10 7" xfId="1847"/>
    <cellStyle name="20 % - Aksentti6 10 8" xfId="1848"/>
    <cellStyle name="20 % - Aksentti6 10 9" xfId="1849"/>
    <cellStyle name="20 % - Aksentti6 10_Tulokset" xfId="1850"/>
    <cellStyle name="20 % - Aksentti6 11" xfId="1851"/>
    <cellStyle name="20 % - Aksentti6 11 10" xfId="1852"/>
    <cellStyle name="20 % - Aksentti6 11 2" xfId="1853"/>
    <cellStyle name="20 % - Aksentti6 11 2 2" xfId="1854"/>
    <cellStyle name="20 % - Aksentti6 11 2 2 2" xfId="1855"/>
    <cellStyle name="20 % - Aksentti6 11 2 2_Tulokset" xfId="1856"/>
    <cellStyle name="20 % - Aksentti6 11 2 3" xfId="1857"/>
    <cellStyle name="20 % - Aksentti6 11 2_Tulokset" xfId="1858"/>
    <cellStyle name="20 % - Aksentti6 11 3" xfId="1859"/>
    <cellStyle name="20 % - Aksentti6 11 3 2" xfId="1860"/>
    <cellStyle name="20 % - Aksentti6 11 3_Tulokset" xfId="1861"/>
    <cellStyle name="20 % - Aksentti6 11 4" xfId="1862"/>
    <cellStyle name="20 % - Aksentti6 11 5" xfId="1863"/>
    <cellStyle name="20 % - Aksentti6 11 6" xfId="1864"/>
    <cellStyle name="20 % - Aksentti6 11 7" xfId="1865"/>
    <cellStyle name="20 % - Aksentti6 11 8" xfId="1866"/>
    <cellStyle name="20 % - Aksentti6 11 9" xfId="1867"/>
    <cellStyle name="20 % - Aksentti6 11_Tulokset" xfId="1868"/>
    <cellStyle name="20 % - Aksentti6 12" xfId="1869"/>
    <cellStyle name="20 % - Aksentti6 12 10" xfId="1870"/>
    <cellStyle name="20 % - Aksentti6 12 2" xfId="1871"/>
    <cellStyle name="20 % - Aksentti6 12 2 2" xfId="1872"/>
    <cellStyle name="20 % - Aksentti6 12 2 2 2" xfId="1873"/>
    <cellStyle name="20 % - Aksentti6 12 2 2_Tulokset" xfId="1874"/>
    <cellStyle name="20 % - Aksentti6 12 2 3" xfId="1875"/>
    <cellStyle name="20 % - Aksentti6 12 2_Tulokset" xfId="1876"/>
    <cellStyle name="20 % - Aksentti6 12 3" xfId="1877"/>
    <cellStyle name="20 % - Aksentti6 12 3 2" xfId="1878"/>
    <cellStyle name="20 % - Aksentti6 12 3_Tulokset" xfId="1879"/>
    <cellStyle name="20 % - Aksentti6 12 4" xfId="1880"/>
    <cellStyle name="20 % - Aksentti6 12 5" xfId="1881"/>
    <cellStyle name="20 % - Aksentti6 12 6" xfId="1882"/>
    <cellStyle name="20 % - Aksentti6 12 7" xfId="1883"/>
    <cellStyle name="20 % - Aksentti6 12 8" xfId="1884"/>
    <cellStyle name="20 % - Aksentti6 12 9" xfId="1885"/>
    <cellStyle name="20 % - Aksentti6 12_Tulokset" xfId="1886"/>
    <cellStyle name="20 % - Aksentti6 13" xfId="1887"/>
    <cellStyle name="20 % - Aksentti6 13 10" xfId="1888"/>
    <cellStyle name="20 % - Aksentti6 13 2" xfId="1889"/>
    <cellStyle name="20 % - Aksentti6 13 2 2" xfId="1890"/>
    <cellStyle name="20 % - Aksentti6 13 2_Tulokset" xfId="1891"/>
    <cellStyle name="20 % - Aksentti6 13 3" xfId="1892"/>
    <cellStyle name="20 % - Aksentti6 13 4" xfId="1893"/>
    <cellStyle name="20 % - Aksentti6 13 5" xfId="1894"/>
    <cellStyle name="20 % - Aksentti6 13 6" xfId="1895"/>
    <cellStyle name="20 % - Aksentti6 13 7" xfId="1896"/>
    <cellStyle name="20 % - Aksentti6 13 8" xfId="1897"/>
    <cellStyle name="20 % - Aksentti6 13 9" xfId="1898"/>
    <cellStyle name="20 % - Aksentti6 13_Tulokset" xfId="1899"/>
    <cellStyle name="20 % - Aksentti6 14" xfId="1900"/>
    <cellStyle name="20 % - Aksentti6 14 10" xfId="1901"/>
    <cellStyle name="20 % - Aksentti6 14 2" xfId="1902"/>
    <cellStyle name="20 % - Aksentti6 14 2 2" xfId="1903"/>
    <cellStyle name="20 % - Aksentti6 14 2_Tulokset" xfId="1904"/>
    <cellStyle name="20 % - Aksentti6 14 3" xfId="1905"/>
    <cellStyle name="20 % - Aksentti6 14 4" xfId="1906"/>
    <cellStyle name="20 % - Aksentti6 14 5" xfId="1907"/>
    <cellStyle name="20 % - Aksentti6 14 6" xfId="1908"/>
    <cellStyle name="20 % - Aksentti6 14 7" xfId="1909"/>
    <cellStyle name="20 % - Aksentti6 14 8" xfId="1910"/>
    <cellStyle name="20 % - Aksentti6 14 9" xfId="1911"/>
    <cellStyle name="20 % - Aksentti6 14_Tulokset" xfId="1912"/>
    <cellStyle name="20 % - Aksentti6 15" xfId="1913"/>
    <cellStyle name="20 % - Aksentti6 15 10" xfId="1914"/>
    <cellStyle name="20 % - Aksentti6 15 2" xfId="1915"/>
    <cellStyle name="20 % - Aksentti6 15 2 2" xfId="1916"/>
    <cellStyle name="20 % - Aksentti6 15 2_Tulokset" xfId="1917"/>
    <cellStyle name="20 % - Aksentti6 15 3" xfId="1918"/>
    <cellStyle name="20 % - Aksentti6 15 4" xfId="1919"/>
    <cellStyle name="20 % - Aksentti6 15 5" xfId="1920"/>
    <cellStyle name="20 % - Aksentti6 15 6" xfId="1921"/>
    <cellStyle name="20 % - Aksentti6 15 7" xfId="1922"/>
    <cellStyle name="20 % - Aksentti6 15 8" xfId="1923"/>
    <cellStyle name="20 % - Aksentti6 15 9" xfId="1924"/>
    <cellStyle name="20 % - Aksentti6 15_Tulokset" xfId="1925"/>
    <cellStyle name="20 % - Aksentti6 16" xfId="1926"/>
    <cellStyle name="20 % - Aksentti6 17" xfId="1927"/>
    <cellStyle name="20 % - Aksentti6 18" xfId="1928"/>
    <cellStyle name="20 % - Aksentti6 19" xfId="1929"/>
    <cellStyle name="20 % - Aksentti6 2" xfId="8"/>
    <cellStyle name="20 % - Aksentti6 2 10" xfId="1931"/>
    <cellStyle name="20 % - Aksentti6 2 11" xfId="1932"/>
    <cellStyle name="20 % - Aksentti6 2 12" xfId="171"/>
    <cellStyle name="20 % - Aksentti6 2 2" xfId="172"/>
    <cellStyle name="20 % - Aksentti6 2 2 10" xfId="1934"/>
    <cellStyle name="20 % - Aksentti6 2 2 11" xfId="1935"/>
    <cellStyle name="20 % - Aksentti6 2 2 2" xfId="1936"/>
    <cellStyle name="20 % - Aksentti6 2 2 2 2" xfId="1937"/>
    <cellStyle name="20 % - Aksentti6 2 2 2 3" xfId="1938"/>
    <cellStyle name="20 % - Aksentti6 2 2 2_Tulokset" xfId="1939"/>
    <cellStyle name="20 % - Aksentti6 2 2 3" xfId="1940"/>
    <cellStyle name="20 % - Aksentti6 2 2 4" xfId="1941"/>
    <cellStyle name="20 % - Aksentti6 2 2 5" xfId="1942"/>
    <cellStyle name="20 % - Aksentti6 2 2 6" xfId="1943"/>
    <cellStyle name="20 % - Aksentti6 2 2 7" xfId="1944"/>
    <cellStyle name="20 % - Aksentti6 2 2 8" xfId="1945"/>
    <cellStyle name="20 % - Aksentti6 2 2 9" xfId="1946"/>
    <cellStyle name="20 % - Aksentti6 2 2_FI VM maalis 2017" xfId="1933"/>
    <cellStyle name="20 % - Aksentti6 2 3" xfId="173"/>
    <cellStyle name="20 % - Aksentti6 2 3 2" xfId="1947"/>
    <cellStyle name="20 % - Aksentti6 2 3 2 2" xfId="1948"/>
    <cellStyle name="20 % - Aksentti6 2 3 2_Tulokset" xfId="1949"/>
    <cellStyle name="20 % - Aksentti6 2 3 3" xfId="1950"/>
    <cellStyle name="20 % - Aksentti6 2 3 4" xfId="1951"/>
    <cellStyle name="20 % - Aksentti6 2 3_Tulokset" xfId="1952"/>
    <cellStyle name="20 % - Aksentti6 2 4" xfId="1953"/>
    <cellStyle name="20 % - Aksentti6 2 4 2" xfId="1954"/>
    <cellStyle name="20 % - Aksentti6 2 4 2 2" xfId="1955"/>
    <cellStyle name="20 % - Aksentti6 2 4 2_Tulokset" xfId="1956"/>
    <cellStyle name="20 % - Aksentti6 2 4 3" xfId="1957"/>
    <cellStyle name="20 % - Aksentti6 2 4_Tulokset" xfId="1958"/>
    <cellStyle name="20 % - Aksentti6 2 5" xfId="1959"/>
    <cellStyle name="20 % - Aksentti6 2 5 2" xfId="1960"/>
    <cellStyle name="20 % - Aksentti6 2 5_Tulokset" xfId="1961"/>
    <cellStyle name="20 % - Aksentti6 2 6" xfId="1962"/>
    <cellStyle name="20 % - Aksentti6 2 7" xfId="1963"/>
    <cellStyle name="20 % - Aksentti6 2 8" xfId="1964"/>
    <cellStyle name="20 % - Aksentti6 2 9" xfId="1965"/>
    <cellStyle name="20 % - Aksentti6 2_FI VM maalis 2017" xfId="1930"/>
    <cellStyle name="20 % - Aksentti6 20" xfId="1966"/>
    <cellStyle name="20 % - Aksentti6 21" xfId="1967"/>
    <cellStyle name="20 % - Aksentti6 22" xfId="1968"/>
    <cellStyle name="20 % - Aksentti6 23" xfId="1969"/>
    <cellStyle name="20 % - Aksentti6 24" xfId="1970"/>
    <cellStyle name="20 % - Aksentti6 25" xfId="1971"/>
    <cellStyle name="20 % - Aksentti6 26" xfId="1972"/>
    <cellStyle name="20 % - Aksentti6 27" xfId="1973"/>
    <cellStyle name="20 % - Aksentti6 28" xfId="1974"/>
    <cellStyle name="20 % - Aksentti6 3" xfId="174"/>
    <cellStyle name="20 % - Aksentti6 3 10" xfId="1975"/>
    <cellStyle name="20 % - Aksentti6 3 11" xfId="1976"/>
    <cellStyle name="20 % - Aksentti6 3 2" xfId="1977"/>
    <cellStyle name="20 % - Aksentti6 3 2 10" xfId="1978"/>
    <cellStyle name="20 % - Aksentti6 3 2 2" xfId="1979"/>
    <cellStyle name="20 % - Aksentti6 3 2 2 2" xfId="1980"/>
    <cellStyle name="20 % - Aksentti6 3 2 2_Tulokset" xfId="1981"/>
    <cellStyle name="20 % - Aksentti6 3 2 3" xfId="1982"/>
    <cellStyle name="20 % - Aksentti6 3 2 4" xfId="1983"/>
    <cellStyle name="20 % - Aksentti6 3 2 5" xfId="1984"/>
    <cellStyle name="20 % - Aksentti6 3 2 6" xfId="1985"/>
    <cellStyle name="20 % - Aksentti6 3 2 7" xfId="1986"/>
    <cellStyle name="20 % - Aksentti6 3 2 8" xfId="1987"/>
    <cellStyle name="20 % - Aksentti6 3 2 9" xfId="1988"/>
    <cellStyle name="20 % - Aksentti6 3 2_Tulokset" xfId="1989"/>
    <cellStyle name="20 % - Aksentti6 3 3" xfId="1990"/>
    <cellStyle name="20 % - Aksentti6 3 3 2" xfId="1991"/>
    <cellStyle name="20 % - Aksentti6 3 3 2 2" xfId="1992"/>
    <cellStyle name="20 % - Aksentti6 3 3 2_Tulokset" xfId="1993"/>
    <cellStyle name="20 % - Aksentti6 3 3 3" xfId="1994"/>
    <cellStyle name="20 % - Aksentti6 3 3_Tulokset" xfId="1995"/>
    <cellStyle name="20 % - Aksentti6 3 4" xfId="1996"/>
    <cellStyle name="20 % - Aksentti6 3 4 2" xfId="1997"/>
    <cellStyle name="20 % - Aksentti6 3 4 2 2" xfId="1998"/>
    <cellStyle name="20 % - Aksentti6 3 4 2_Tulokset" xfId="1999"/>
    <cellStyle name="20 % - Aksentti6 3 4 3" xfId="2000"/>
    <cellStyle name="20 % - Aksentti6 3 4_Tulokset" xfId="2001"/>
    <cellStyle name="20 % - Aksentti6 3 5" xfId="2002"/>
    <cellStyle name="20 % - Aksentti6 3 5 2" xfId="2003"/>
    <cellStyle name="20 % - Aksentti6 3 5_Tulokset" xfId="2004"/>
    <cellStyle name="20 % - Aksentti6 3 6" xfId="2005"/>
    <cellStyle name="20 % - Aksentti6 3 7" xfId="2006"/>
    <cellStyle name="20 % - Aksentti6 3 8" xfId="2007"/>
    <cellStyle name="20 % - Aksentti6 3 9" xfId="2008"/>
    <cellStyle name="20 % - Aksentti6 3_Tulokset" xfId="2009"/>
    <cellStyle name="20 % - Aksentti6 4" xfId="2010"/>
    <cellStyle name="20 % - Aksentti6 4 10" xfId="2011"/>
    <cellStyle name="20 % - Aksentti6 4 2" xfId="2012"/>
    <cellStyle name="20 % - Aksentti6 4 2 2" xfId="2013"/>
    <cellStyle name="20 % - Aksentti6 4 2 2 2" xfId="2014"/>
    <cellStyle name="20 % - Aksentti6 4 2 2_Tulokset" xfId="2015"/>
    <cellStyle name="20 % - Aksentti6 4 2 3" xfId="2016"/>
    <cellStyle name="20 % - Aksentti6 4 2_Tulokset" xfId="2017"/>
    <cellStyle name="20 % - Aksentti6 4 3" xfId="2018"/>
    <cellStyle name="20 % - Aksentti6 4 3 2" xfId="2019"/>
    <cellStyle name="20 % - Aksentti6 4 3_Tulokset" xfId="2020"/>
    <cellStyle name="20 % - Aksentti6 4 4" xfId="2021"/>
    <cellStyle name="20 % - Aksentti6 4 5" xfId="2022"/>
    <cellStyle name="20 % - Aksentti6 4 6" xfId="2023"/>
    <cellStyle name="20 % - Aksentti6 4 7" xfId="2024"/>
    <cellStyle name="20 % - Aksentti6 4 8" xfId="2025"/>
    <cellStyle name="20 % - Aksentti6 4 9" xfId="2026"/>
    <cellStyle name="20 % - Aksentti6 4_Tulokset" xfId="2027"/>
    <cellStyle name="20 % - Aksentti6 5" xfId="2028"/>
    <cellStyle name="20 % - Aksentti6 5 10" xfId="2029"/>
    <cellStyle name="20 % - Aksentti6 5 2" xfId="2030"/>
    <cellStyle name="20 % - Aksentti6 5 2 2" xfId="2031"/>
    <cellStyle name="20 % - Aksentti6 5 2 2 2" xfId="2032"/>
    <cellStyle name="20 % - Aksentti6 5 2 2_Tulokset" xfId="2033"/>
    <cellStyle name="20 % - Aksentti6 5 2 3" xfId="2034"/>
    <cellStyle name="20 % - Aksentti6 5 2_Tulokset" xfId="2035"/>
    <cellStyle name="20 % - Aksentti6 5 3" xfId="2036"/>
    <cellStyle name="20 % - Aksentti6 5 3 2" xfId="2037"/>
    <cellStyle name="20 % - Aksentti6 5 3_Tulokset" xfId="2038"/>
    <cellStyle name="20 % - Aksentti6 5 4" xfId="2039"/>
    <cellStyle name="20 % - Aksentti6 5 5" xfId="2040"/>
    <cellStyle name="20 % - Aksentti6 5 6" xfId="2041"/>
    <cellStyle name="20 % - Aksentti6 5 7" xfId="2042"/>
    <cellStyle name="20 % - Aksentti6 5 8" xfId="2043"/>
    <cellStyle name="20 % - Aksentti6 5 9" xfId="2044"/>
    <cellStyle name="20 % - Aksentti6 5_Tulokset" xfId="2045"/>
    <cellStyle name="20 % - Aksentti6 6" xfId="2046"/>
    <cellStyle name="20 % - Aksentti6 6 10" xfId="2047"/>
    <cellStyle name="20 % - Aksentti6 6 2" xfId="2048"/>
    <cellStyle name="20 % - Aksentti6 6 2 2" xfId="2049"/>
    <cellStyle name="20 % - Aksentti6 6 2 2 2" xfId="2050"/>
    <cellStyle name="20 % - Aksentti6 6 2 2_Tulokset" xfId="2051"/>
    <cellStyle name="20 % - Aksentti6 6 2 3" xfId="2052"/>
    <cellStyle name="20 % - Aksentti6 6 2_Tulokset" xfId="2053"/>
    <cellStyle name="20 % - Aksentti6 6 3" xfId="2054"/>
    <cellStyle name="20 % - Aksentti6 6 3 2" xfId="2055"/>
    <cellStyle name="20 % - Aksentti6 6 3_Tulokset" xfId="2056"/>
    <cellStyle name="20 % - Aksentti6 6 4" xfId="2057"/>
    <cellStyle name="20 % - Aksentti6 6 5" xfId="2058"/>
    <cellStyle name="20 % - Aksentti6 6 6" xfId="2059"/>
    <cellStyle name="20 % - Aksentti6 6 7" xfId="2060"/>
    <cellStyle name="20 % - Aksentti6 6 8" xfId="2061"/>
    <cellStyle name="20 % - Aksentti6 6 9" xfId="2062"/>
    <cellStyle name="20 % - Aksentti6 6_Tulokset" xfId="2063"/>
    <cellStyle name="20 % - Aksentti6 7" xfId="2064"/>
    <cellStyle name="20 % - Aksentti6 7 10" xfId="2065"/>
    <cellStyle name="20 % - Aksentti6 7 2" xfId="2066"/>
    <cellStyle name="20 % - Aksentti6 7 2 2" xfId="2067"/>
    <cellStyle name="20 % - Aksentti6 7 2 2 2" xfId="2068"/>
    <cellStyle name="20 % - Aksentti6 7 2 2_Tulokset" xfId="2069"/>
    <cellStyle name="20 % - Aksentti6 7 2 3" xfId="2070"/>
    <cellStyle name="20 % - Aksentti6 7 2_Tulokset" xfId="2071"/>
    <cellStyle name="20 % - Aksentti6 7 3" xfId="2072"/>
    <cellStyle name="20 % - Aksentti6 7 3 2" xfId="2073"/>
    <cellStyle name="20 % - Aksentti6 7 3_Tulokset" xfId="2074"/>
    <cellStyle name="20 % - Aksentti6 7 4" xfId="2075"/>
    <cellStyle name="20 % - Aksentti6 7 5" xfId="2076"/>
    <cellStyle name="20 % - Aksentti6 7 6" xfId="2077"/>
    <cellStyle name="20 % - Aksentti6 7 7" xfId="2078"/>
    <cellStyle name="20 % - Aksentti6 7 8" xfId="2079"/>
    <cellStyle name="20 % - Aksentti6 7 9" xfId="2080"/>
    <cellStyle name="20 % - Aksentti6 7_Tulokset" xfId="2081"/>
    <cellStyle name="20 % - Aksentti6 8" xfId="2082"/>
    <cellStyle name="20 % - Aksentti6 8 10" xfId="2083"/>
    <cellStyle name="20 % - Aksentti6 8 2" xfId="2084"/>
    <cellStyle name="20 % - Aksentti6 8 2 2" xfId="2085"/>
    <cellStyle name="20 % - Aksentti6 8 2 2 2" xfId="2086"/>
    <cellStyle name="20 % - Aksentti6 8 2 2_Tulokset" xfId="2087"/>
    <cellStyle name="20 % - Aksentti6 8 2 3" xfId="2088"/>
    <cellStyle name="20 % - Aksentti6 8 2_Tulokset" xfId="2089"/>
    <cellStyle name="20 % - Aksentti6 8 3" xfId="2090"/>
    <cellStyle name="20 % - Aksentti6 8 3 2" xfId="2091"/>
    <cellStyle name="20 % - Aksentti6 8 3_Tulokset" xfId="2092"/>
    <cellStyle name="20 % - Aksentti6 8 4" xfId="2093"/>
    <cellStyle name="20 % - Aksentti6 8 5" xfId="2094"/>
    <cellStyle name="20 % - Aksentti6 8 6" xfId="2095"/>
    <cellStyle name="20 % - Aksentti6 8 7" xfId="2096"/>
    <cellStyle name="20 % - Aksentti6 8 8" xfId="2097"/>
    <cellStyle name="20 % - Aksentti6 8 9" xfId="2098"/>
    <cellStyle name="20 % - Aksentti6 8_Tulokset" xfId="2099"/>
    <cellStyle name="20 % - Aksentti6 9" xfId="2100"/>
    <cellStyle name="20 % - Aksentti6 9 10" xfId="2101"/>
    <cellStyle name="20 % - Aksentti6 9 2" xfId="2102"/>
    <cellStyle name="20 % - Aksentti6 9 2 2" xfId="2103"/>
    <cellStyle name="20 % - Aksentti6 9 2 2 2" xfId="2104"/>
    <cellStyle name="20 % - Aksentti6 9 2 2_Tulokset" xfId="2105"/>
    <cellStyle name="20 % - Aksentti6 9 2 3" xfId="2106"/>
    <cellStyle name="20 % - Aksentti6 9 2_Tulokset" xfId="2107"/>
    <cellStyle name="20 % - Aksentti6 9 3" xfId="2108"/>
    <cellStyle name="20 % - Aksentti6 9 3 2" xfId="2109"/>
    <cellStyle name="20 % - Aksentti6 9 3_Tulokset" xfId="2110"/>
    <cellStyle name="20 % - Aksentti6 9 4" xfId="2111"/>
    <cellStyle name="20 % - Aksentti6 9 5" xfId="2112"/>
    <cellStyle name="20 % - Aksentti6 9 6" xfId="2113"/>
    <cellStyle name="20 % - Aksentti6 9 7" xfId="2114"/>
    <cellStyle name="20 % - Aksentti6 9 8" xfId="2115"/>
    <cellStyle name="20 % - Aksentti6 9 9" xfId="2116"/>
    <cellStyle name="20 % - Aksentti6 9_Tulokset" xfId="2117"/>
    <cellStyle name="20% - Accent1" xfId="58"/>
    <cellStyle name="20% - Accent1 10" xfId="2119"/>
    <cellStyle name="20% - Accent1 2" xfId="175"/>
    <cellStyle name="20% - Accent1 2 2" xfId="2121"/>
    <cellStyle name="20% - Accent1 2_FI VM maalis 2017" xfId="2120"/>
    <cellStyle name="20% - Accent1 3" xfId="2122"/>
    <cellStyle name="20% - Accent1 3 2" xfId="2123"/>
    <cellStyle name="20% - Accent1 3_Tulokset" xfId="2124"/>
    <cellStyle name="20% - Accent1 4" xfId="2125"/>
    <cellStyle name="20% - Accent1 4 2" xfId="2126"/>
    <cellStyle name="20% - Accent1 4_Tulokset" xfId="2127"/>
    <cellStyle name="20% - Accent1 5" xfId="2128"/>
    <cellStyle name="20% - Accent1 6" xfId="2129"/>
    <cellStyle name="20% - Accent1 7" xfId="2130"/>
    <cellStyle name="20% - Accent1 8" xfId="2131"/>
    <cellStyle name="20% - Accent1 9" xfId="2132"/>
    <cellStyle name="20% - Accent1_FI VM maalis 2017" xfId="2118"/>
    <cellStyle name="20% - Accent2" xfId="59"/>
    <cellStyle name="20% - Accent2 10" xfId="2134"/>
    <cellStyle name="20% - Accent2 2" xfId="176"/>
    <cellStyle name="20% - Accent2 2 2" xfId="2136"/>
    <cellStyle name="20% - Accent2 2_FI VM maalis 2017" xfId="2135"/>
    <cellStyle name="20% - Accent2 3" xfId="2137"/>
    <cellStyle name="20% - Accent2 3 2" xfId="2138"/>
    <cellStyle name="20% - Accent2 3_Tulokset" xfId="2139"/>
    <cellStyle name="20% - Accent2 4" xfId="2140"/>
    <cellStyle name="20% - Accent2 4 2" xfId="2141"/>
    <cellStyle name="20% - Accent2 4_Tulokset" xfId="2142"/>
    <cellStyle name="20% - Accent2 5" xfId="2143"/>
    <cellStyle name="20% - Accent2 6" xfId="2144"/>
    <cellStyle name="20% - Accent2 7" xfId="2145"/>
    <cellStyle name="20% - Accent2 8" xfId="2146"/>
    <cellStyle name="20% - Accent2 9" xfId="2147"/>
    <cellStyle name="20% - Accent2_FI VM maalis 2017" xfId="2133"/>
    <cellStyle name="20% - Accent3" xfId="60"/>
    <cellStyle name="20% - Accent3 10" xfId="2149"/>
    <cellStyle name="20% - Accent3 2" xfId="177"/>
    <cellStyle name="20% - Accent3 2 2" xfId="2151"/>
    <cellStyle name="20% - Accent3 2_FI VM maalis 2017" xfId="2150"/>
    <cellStyle name="20% - Accent3 3" xfId="2152"/>
    <cellStyle name="20% - Accent3 3 2" xfId="2153"/>
    <cellStyle name="20% - Accent3 3_Tulokset" xfId="2154"/>
    <cellStyle name="20% - Accent3 4" xfId="2155"/>
    <cellStyle name="20% - Accent3 4 2" xfId="2156"/>
    <cellStyle name="20% - Accent3 4_Tulokset" xfId="2157"/>
    <cellStyle name="20% - Accent3 5" xfId="2158"/>
    <cellStyle name="20% - Accent3 6" xfId="2159"/>
    <cellStyle name="20% - Accent3 7" xfId="2160"/>
    <cellStyle name="20% - Accent3 8" xfId="2161"/>
    <cellStyle name="20% - Accent3 9" xfId="2162"/>
    <cellStyle name="20% - Accent3_FI VM maalis 2017" xfId="2148"/>
    <cellStyle name="20% - Accent4" xfId="61"/>
    <cellStyle name="20% - Accent4 10" xfId="2164"/>
    <cellStyle name="20% - Accent4 2" xfId="178"/>
    <cellStyle name="20% - Accent4 2 2" xfId="2166"/>
    <cellStyle name="20% - Accent4 2_FI VM maalis 2017" xfId="2165"/>
    <cellStyle name="20% - Accent4 3" xfId="2167"/>
    <cellStyle name="20% - Accent4 3 2" xfId="2168"/>
    <cellStyle name="20% - Accent4 3_Tulokset" xfId="2169"/>
    <cellStyle name="20% - Accent4 4" xfId="2170"/>
    <cellStyle name="20% - Accent4 4 2" xfId="2171"/>
    <cellStyle name="20% - Accent4 4_Tulokset" xfId="2172"/>
    <cellStyle name="20% - Accent4 5" xfId="2173"/>
    <cellStyle name="20% - Accent4 6" xfId="2174"/>
    <cellStyle name="20% - Accent4 7" xfId="2175"/>
    <cellStyle name="20% - Accent4 8" xfId="2176"/>
    <cellStyle name="20% - Accent4 9" xfId="2177"/>
    <cellStyle name="20% - Accent4_FI VM maalis 2017" xfId="2163"/>
    <cellStyle name="20% - Accent5" xfId="62"/>
    <cellStyle name="20% - Accent5 10" xfId="2179"/>
    <cellStyle name="20% - Accent5 2" xfId="179"/>
    <cellStyle name="20% - Accent5 2 2" xfId="2181"/>
    <cellStyle name="20% - Accent5 2_FI VM maalis 2017" xfId="2180"/>
    <cellStyle name="20% - Accent5 3" xfId="2182"/>
    <cellStyle name="20% - Accent5 3 2" xfId="2183"/>
    <cellStyle name="20% - Accent5 3_Tulokset" xfId="2184"/>
    <cellStyle name="20% - Accent5 4" xfId="2185"/>
    <cellStyle name="20% - Accent5 4 2" xfId="2186"/>
    <cellStyle name="20% - Accent5 4_Tulokset" xfId="2187"/>
    <cellStyle name="20% - Accent5 5" xfId="2188"/>
    <cellStyle name="20% - Accent5 6" xfId="2189"/>
    <cellStyle name="20% - Accent5 7" xfId="2190"/>
    <cellStyle name="20% - Accent5 8" xfId="2191"/>
    <cellStyle name="20% - Accent5 9" xfId="2192"/>
    <cellStyle name="20% - Accent5_FI VM maalis 2017" xfId="2178"/>
    <cellStyle name="20% - Accent6" xfId="63"/>
    <cellStyle name="20% - Accent6 10" xfId="2194"/>
    <cellStyle name="20% - Accent6 2" xfId="180"/>
    <cellStyle name="20% - Accent6 2 2" xfId="2196"/>
    <cellStyle name="20% - Accent6 2_FI VM maalis 2017" xfId="2195"/>
    <cellStyle name="20% - Accent6 3" xfId="2197"/>
    <cellStyle name="20% - Accent6 3 2" xfId="2198"/>
    <cellStyle name="20% - Accent6 3_Tulokset" xfId="2199"/>
    <cellStyle name="20% - Accent6 4" xfId="2200"/>
    <cellStyle name="20% - Accent6 4 2" xfId="2201"/>
    <cellStyle name="20% - Accent6 4_Tulokset" xfId="2202"/>
    <cellStyle name="20% - Accent6 5" xfId="2203"/>
    <cellStyle name="20% - Accent6 6" xfId="2204"/>
    <cellStyle name="20% - Accent6 7" xfId="2205"/>
    <cellStyle name="20% - Accent6 8" xfId="2206"/>
    <cellStyle name="20% - Accent6 9" xfId="2207"/>
    <cellStyle name="20% - Accent6_FI VM maalis 2017" xfId="2193"/>
    <cellStyle name="3 indents" xfId="2208"/>
    <cellStyle name="3 indents 2" xfId="2209"/>
    <cellStyle name="3 indents 3" xfId="2210"/>
    <cellStyle name="4 indents" xfId="2211"/>
    <cellStyle name="4 indents 2" xfId="2212"/>
    <cellStyle name="4 indents 3" xfId="2213"/>
    <cellStyle name="40 % - Aksentti1" xfId="123" builtinId="31" customBuiltin="1"/>
    <cellStyle name="40 % - Aksentti1 10" xfId="2214"/>
    <cellStyle name="40 % - Aksentti1 10 10" xfId="2215"/>
    <cellStyle name="40 % - Aksentti1 10 2" xfId="2216"/>
    <cellStyle name="40 % - Aksentti1 10 2 2" xfId="2217"/>
    <cellStyle name="40 % - Aksentti1 10 2 2 2" xfId="2218"/>
    <cellStyle name="40 % - Aksentti1 10 2 2_Tulokset" xfId="2219"/>
    <cellStyle name="40 % - Aksentti1 10 2 3" xfId="2220"/>
    <cellStyle name="40 % - Aksentti1 10 2_Tulokset" xfId="2221"/>
    <cellStyle name="40 % - Aksentti1 10 3" xfId="2222"/>
    <cellStyle name="40 % - Aksentti1 10 3 2" xfId="2223"/>
    <cellStyle name="40 % - Aksentti1 10 3_Tulokset" xfId="2224"/>
    <cellStyle name="40 % - Aksentti1 10 4" xfId="2225"/>
    <cellStyle name="40 % - Aksentti1 10 5" xfId="2226"/>
    <cellStyle name="40 % - Aksentti1 10 6" xfId="2227"/>
    <cellStyle name="40 % - Aksentti1 10 7" xfId="2228"/>
    <cellStyle name="40 % - Aksentti1 10 8" xfId="2229"/>
    <cellStyle name="40 % - Aksentti1 10 9" xfId="2230"/>
    <cellStyle name="40 % - Aksentti1 10_Tulokset" xfId="2231"/>
    <cellStyle name="40 % - Aksentti1 11" xfId="2232"/>
    <cellStyle name="40 % - Aksentti1 11 10" xfId="2233"/>
    <cellStyle name="40 % - Aksentti1 11 2" xfId="2234"/>
    <cellStyle name="40 % - Aksentti1 11 2 2" xfId="2235"/>
    <cellStyle name="40 % - Aksentti1 11 2 2 2" xfId="2236"/>
    <cellStyle name="40 % - Aksentti1 11 2 2_Tulokset" xfId="2237"/>
    <cellStyle name="40 % - Aksentti1 11 2 3" xfId="2238"/>
    <cellStyle name="40 % - Aksentti1 11 2_Tulokset" xfId="2239"/>
    <cellStyle name="40 % - Aksentti1 11 3" xfId="2240"/>
    <cellStyle name="40 % - Aksentti1 11 3 2" xfId="2241"/>
    <cellStyle name="40 % - Aksentti1 11 3_Tulokset" xfId="2242"/>
    <cellStyle name="40 % - Aksentti1 11 4" xfId="2243"/>
    <cellStyle name="40 % - Aksentti1 11 5" xfId="2244"/>
    <cellStyle name="40 % - Aksentti1 11 6" xfId="2245"/>
    <cellStyle name="40 % - Aksentti1 11 7" xfId="2246"/>
    <cellStyle name="40 % - Aksentti1 11 8" xfId="2247"/>
    <cellStyle name="40 % - Aksentti1 11 9" xfId="2248"/>
    <cellStyle name="40 % - Aksentti1 11_Tulokset" xfId="2249"/>
    <cellStyle name="40 % - Aksentti1 12" xfId="2250"/>
    <cellStyle name="40 % - Aksentti1 12 10" xfId="2251"/>
    <cellStyle name="40 % - Aksentti1 12 2" xfId="2252"/>
    <cellStyle name="40 % - Aksentti1 12 2 2" xfId="2253"/>
    <cellStyle name="40 % - Aksentti1 12 2 2 2" xfId="2254"/>
    <cellStyle name="40 % - Aksentti1 12 2 2_Tulokset" xfId="2255"/>
    <cellStyle name="40 % - Aksentti1 12 2 3" xfId="2256"/>
    <cellStyle name="40 % - Aksentti1 12 2_Tulokset" xfId="2257"/>
    <cellStyle name="40 % - Aksentti1 12 3" xfId="2258"/>
    <cellStyle name="40 % - Aksentti1 12 3 2" xfId="2259"/>
    <cellStyle name="40 % - Aksentti1 12 3_Tulokset" xfId="2260"/>
    <cellStyle name="40 % - Aksentti1 12 4" xfId="2261"/>
    <cellStyle name="40 % - Aksentti1 12 5" xfId="2262"/>
    <cellStyle name="40 % - Aksentti1 12 6" xfId="2263"/>
    <cellStyle name="40 % - Aksentti1 12 7" xfId="2264"/>
    <cellStyle name="40 % - Aksentti1 12 8" xfId="2265"/>
    <cellStyle name="40 % - Aksentti1 12 9" xfId="2266"/>
    <cellStyle name="40 % - Aksentti1 12_Tulokset" xfId="2267"/>
    <cellStyle name="40 % - Aksentti1 13" xfId="2268"/>
    <cellStyle name="40 % - Aksentti1 13 10" xfId="2269"/>
    <cellStyle name="40 % - Aksentti1 13 2" xfId="2270"/>
    <cellStyle name="40 % - Aksentti1 13 2 2" xfId="2271"/>
    <cellStyle name="40 % - Aksentti1 13 2_Tulokset" xfId="2272"/>
    <cellStyle name="40 % - Aksentti1 13 3" xfId="2273"/>
    <cellStyle name="40 % - Aksentti1 13 4" xfId="2274"/>
    <cellStyle name="40 % - Aksentti1 13 5" xfId="2275"/>
    <cellStyle name="40 % - Aksentti1 13 6" xfId="2276"/>
    <cellStyle name="40 % - Aksentti1 13 7" xfId="2277"/>
    <cellStyle name="40 % - Aksentti1 13 8" xfId="2278"/>
    <cellStyle name="40 % - Aksentti1 13 9" xfId="2279"/>
    <cellStyle name="40 % - Aksentti1 13_Tulokset" xfId="2280"/>
    <cellStyle name="40 % - Aksentti1 14" xfId="2281"/>
    <cellStyle name="40 % - Aksentti1 14 10" xfId="2282"/>
    <cellStyle name="40 % - Aksentti1 14 2" xfId="2283"/>
    <cellStyle name="40 % - Aksentti1 14 2 2" xfId="2284"/>
    <cellStyle name="40 % - Aksentti1 14 2_Tulokset" xfId="2285"/>
    <cellStyle name="40 % - Aksentti1 14 3" xfId="2286"/>
    <cellStyle name="40 % - Aksentti1 14 4" xfId="2287"/>
    <cellStyle name="40 % - Aksentti1 14 5" xfId="2288"/>
    <cellStyle name="40 % - Aksentti1 14 6" xfId="2289"/>
    <cellStyle name="40 % - Aksentti1 14 7" xfId="2290"/>
    <cellStyle name="40 % - Aksentti1 14 8" xfId="2291"/>
    <cellStyle name="40 % - Aksentti1 14 9" xfId="2292"/>
    <cellStyle name="40 % - Aksentti1 14_Tulokset" xfId="2293"/>
    <cellStyle name="40 % - Aksentti1 15" xfId="2294"/>
    <cellStyle name="40 % - Aksentti1 15 10" xfId="2295"/>
    <cellStyle name="40 % - Aksentti1 15 2" xfId="2296"/>
    <cellStyle name="40 % - Aksentti1 15 2 2" xfId="2297"/>
    <cellStyle name="40 % - Aksentti1 15 2_Tulokset" xfId="2298"/>
    <cellStyle name="40 % - Aksentti1 15 3" xfId="2299"/>
    <cellStyle name="40 % - Aksentti1 15 4" xfId="2300"/>
    <cellStyle name="40 % - Aksentti1 15 5" xfId="2301"/>
    <cellStyle name="40 % - Aksentti1 15 6" xfId="2302"/>
    <cellStyle name="40 % - Aksentti1 15 7" xfId="2303"/>
    <cellStyle name="40 % - Aksentti1 15 8" xfId="2304"/>
    <cellStyle name="40 % - Aksentti1 15 9" xfId="2305"/>
    <cellStyle name="40 % - Aksentti1 15_Tulokset" xfId="2306"/>
    <cellStyle name="40 % - Aksentti1 16" xfId="2307"/>
    <cellStyle name="40 % - Aksentti1 17" xfId="2308"/>
    <cellStyle name="40 % - Aksentti1 18" xfId="2309"/>
    <cellStyle name="40 % - Aksentti1 19" xfId="2310"/>
    <cellStyle name="40 % - Aksentti1 2" xfId="9"/>
    <cellStyle name="40 % - Aksentti1 2 10" xfId="2312"/>
    <cellStyle name="40 % - Aksentti1 2 11" xfId="2313"/>
    <cellStyle name="40 % - Aksentti1 2 12" xfId="181"/>
    <cellStyle name="40 % - Aksentti1 2 2" xfId="182"/>
    <cellStyle name="40 % - Aksentti1 2 2 10" xfId="2315"/>
    <cellStyle name="40 % - Aksentti1 2 2 11" xfId="2316"/>
    <cellStyle name="40 % - Aksentti1 2 2 2" xfId="2317"/>
    <cellStyle name="40 % - Aksentti1 2 2 2 2" xfId="2318"/>
    <cellStyle name="40 % - Aksentti1 2 2 2 3" xfId="2319"/>
    <cellStyle name="40 % - Aksentti1 2 2 2_Tulokset" xfId="2320"/>
    <cellStyle name="40 % - Aksentti1 2 2 3" xfId="2321"/>
    <cellStyle name="40 % - Aksentti1 2 2 4" xfId="2322"/>
    <cellStyle name="40 % - Aksentti1 2 2 5" xfId="2323"/>
    <cellStyle name="40 % - Aksentti1 2 2 6" xfId="2324"/>
    <cellStyle name="40 % - Aksentti1 2 2 7" xfId="2325"/>
    <cellStyle name="40 % - Aksentti1 2 2 8" xfId="2326"/>
    <cellStyle name="40 % - Aksentti1 2 2 9" xfId="2327"/>
    <cellStyle name="40 % - Aksentti1 2 2_FI VM maalis 2017" xfId="2314"/>
    <cellStyle name="40 % - Aksentti1 2 3" xfId="183"/>
    <cellStyle name="40 % - Aksentti1 2 3 2" xfId="2328"/>
    <cellStyle name="40 % - Aksentti1 2 3 2 2" xfId="2329"/>
    <cellStyle name="40 % - Aksentti1 2 3 2_Tulokset" xfId="2330"/>
    <cellStyle name="40 % - Aksentti1 2 3 3" xfId="2331"/>
    <cellStyle name="40 % - Aksentti1 2 3 4" xfId="2332"/>
    <cellStyle name="40 % - Aksentti1 2 3_Tulokset" xfId="2333"/>
    <cellStyle name="40 % - Aksentti1 2 4" xfId="2334"/>
    <cellStyle name="40 % - Aksentti1 2 4 2" xfId="2335"/>
    <cellStyle name="40 % - Aksentti1 2 4 2 2" xfId="2336"/>
    <cellStyle name="40 % - Aksentti1 2 4 2_Tulokset" xfId="2337"/>
    <cellStyle name="40 % - Aksentti1 2 4 3" xfId="2338"/>
    <cellStyle name="40 % - Aksentti1 2 4_Tulokset" xfId="2339"/>
    <cellStyle name="40 % - Aksentti1 2 5" xfId="2340"/>
    <cellStyle name="40 % - Aksentti1 2 5 2" xfId="2341"/>
    <cellStyle name="40 % - Aksentti1 2 5_Tulokset" xfId="2342"/>
    <cellStyle name="40 % - Aksentti1 2 6" xfId="2343"/>
    <cellStyle name="40 % - Aksentti1 2 7" xfId="2344"/>
    <cellStyle name="40 % - Aksentti1 2 8" xfId="2345"/>
    <cellStyle name="40 % - Aksentti1 2 9" xfId="2346"/>
    <cellStyle name="40 % - Aksentti1 2_FI VM maalis 2017" xfId="2311"/>
    <cellStyle name="40 % - Aksentti1 20" xfId="2347"/>
    <cellStyle name="40 % - Aksentti1 21" xfId="2348"/>
    <cellStyle name="40 % - Aksentti1 22" xfId="2349"/>
    <cellStyle name="40 % - Aksentti1 23" xfId="2350"/>
    <cellStyle name="40 % - Aksentti1 24" xfId="2351"/>
    <cellStyle name="40 % - Aksentti1 25" xfId="2352"/>
    <cellStyle name="40 % - Aksentti1 26" xfId="2353"/>
    <cellStyle name="40 % - Aksentti1 27" xfId="2354"/>
    <cellStyle name="40 % - Aksentti1 28" xfId="2355"/>
    <cellStyle name="40 % - Aksentti1 3" xfId="184"/>
    <cellStyle name="40 % - Aksentti1 3 10" xfId="2356"/>
    <cellStyle name="40 % - Aksentti1 3 11" xfId="2357"/>
    <cellStyle name="40 % - Aksentti1 3 2" xfId="2358"/>
    <cellStyle name="40 % - Aksentti1 3 2 10" xfId="2359"/>
    <cellStyle name="40 % - Aksentti1 3 2 2" xfId="2360"/>
    <cellStyle name="40 % - Aksentti1 3 2 2 2" xfId="2361"/>
    <cellStyle name="40 % - Aksentti1 3 2 2_Tulokset" xfId="2362"/>
    <cellStyle name="40 % - Aksentti1 3 2 3" xfId="2363"/>
    <cellStyle name="40 % - Aksentti1 3 2 4" xfId="2364"/>
    <cellStyle name="40 % - Aksentti1 3 2 5" xfId="2365"/>
    <cellStyle name="40 % - Aksentti1 3 2 6" xfId="2366"/>
    <cellStyle name="40 % - Aksentti1 3 2 7" xfId="2367"/>
    <cellStyle name="40 % - Aksentti1 3 2 8" xfId="2368"/>
    <cellStyle name="40 % - Aksentti1 3 2 9" xfId="2369"/>
    <cellStyle name="40 % - Aksentti1 3 2_Tulokset" xfId="2370"/>
    <cellStyle name="40 % - Aksentti1 3 3" xfId="2371"/>
    <cellStyle name="40 % - Aksentti1 3 3 2" xfId="2372"/>
    <cellStyle name="40 % - Aksentti1 3 3 2 2" xfId="2373"/>
    <cellStyle name="40 % - Aksentti1 3 3 2_Tulokset" xfId="2374"/>
    <cellStyle name="40 % - Aksentti1 3 3 3" xfId="2375"/>
    <cellStyle name="40 % - Aksentti1 3 3_Tulokset" xfId="2376"/>
    <cellStyle name="40 % - Aksentti1 3 4" xfId="2377"/>
    <cellStyle name="40 % - Aksentti1 3 4 2" xfId="2378"/>
    <cellStyle name="40 % - Aksentti1 3 4 2 2" xfId="2379"/>
    <cellStyle name="40 % - Aksentti1 3 4 2_Tulokset" xfId="2380"/>
    <cellStyle name="40 % - Aksentti1 3 4 3" xfId="2381"/>
    <cellStyle name="40 % - Aksentti1 3 4_Tulokset" xfId="2382"/>
    <cellStyle name="40 % - Aksentti1 3 5" xfId="2383"/>
    <cellStyle name="40 % - Aksentti1 3 5 2" xfId="2384"/>
    <cellStyle name="40 % - Aksentti1 3 5_Tulokset" xfId="2385"/>
    <cellStyle name="40 % - Aksentti1 3 6" xfId="2386"/>
    <cellStyle name="40 % - Aksentti1 3 7" xfId="2387"/>
    <cellStyle name="40 % - Aksentti1 3 8" xfId="2388"/>
    <cellStyle name="40 % - Aksentti1 3 9" xfId="2389"/>
    <cellStyle name="40 % - Aksentti1 3_Tulokset" xfId="2390"/>
    <cellStyle name="40 % - Aksentti1 4" xfId="2391"/>
    <cellStyle name="40 % - Aksentti1 4 10" xfId="2392"/>
    <cellStyle name="40 % - Aksentti1 4 2" xfId="2393"/>
    <cellStyle name="40 % - Aksentti1 4 2 2" xfId="2394"/>
    <cellStyle name="40 % - Aksentti1 4 2 2 2" xfId="2395"/>
    <cellStyle name="40 % - Aksentti1 4 2 2_Tulokset" xfId="2396"/>
    <cellStyle name="40 % - Aksentti1 4 2 3" xfId="2397"/>
    <cellStyle name="40 % - Aksentti1 4 2_Tulokset" xfId="2398"/>
    <cellStyle name="40 % - Aksentti1 4 3" xfId="2399"/>
    <cellStyle name="40 % - Aksentti1 4 3 2" xfId="2400"/>
    <cellStyle name="40 % - Aksentti1 4 3_Tulokset" xfId="2401"/>
    <cellStyle name="40 % - Aksentti1 4 4" xfId="2402"/>
    <cellStyle name="40 % - Aksentti1 4 5" xfId="2403"/>
    <cellStyle name="40 % - Aksentti1 4 6" xfId="2404"/>
    <cellStyle name="40 % - Aksentti1 4 7" xfId="2405"/>
    <cellStyle name="40 % - Aksentti1 4 8" xfId="2406"/>
    <cellStyle name="40 % - Aksentti1 4 9" xfId="2407"/>
    <cellStyle name="40 % - Aksentti1 4_Tulokset" xfId="2408"/>
    <cellStyle name="40 % - Aksentti1 5" xfId="2409"/>
    <cellStyle name="40 % - Aksentti1 5 10" xfId="2410"/>
    <cellStyle name="40 % - Aksentti1 5 2" xfId="2411"/>
    <cellStyle name="40 % - Aksentti1 5 2 2" xfId="2412"/>
    <cellStyle name="40 % - Aksentti1 5 2 2 2" xfId="2413"/>
    <cellStyle name="40 % - Aksentti1 5 2 2_Tulokset" xfId="2414"/>
    <cellStyle name="40 % - Aksentti1 5 2 3" xfId="2415"/>
    <cellStyle name="40 % - Aksentti1 5 2_Tulokset" xfId="2416"/>
    <cellStyle name="40 % - Aksentti1 5 3" xfId="2417"/>
    <cellStyle name="40 % - Aksentti1 5 3 2" xfId="2418"/>
    <cellStyle name="40 % - Aksentti1 5 3_Tulokset" xfId="2419"/>
    <cellStyle name="40 % - Aksentti1 5 4" xfId="2420"/>
    <cellStyle name="40 % - Aksentti1 5 5" xfId="2421"/>
    <cellStyle name="40 % - Aksentti1 5 6" xfId="2422"/>
    <cellStyle name="40 % - Aksentti1 5 7" xfId="2423"/>
    <cellStyle name="40 % - Aksentti1 5 8" xfId="2424"/>
    <cellStyle name="40 % - Aksentti1 5 9" xfId="2425"/>
    <cellStyle name="40 % - Aksentti1 5_Tulokset" xfId="2426"/>
    <cellStyle name="40 % - Aksentti1 6" xfId="2427"/>
    <cellStyle name="40 % - Aksentti1 6 10" xfId="2428"/>
    <cellStyle name="40 % - Aksentti1 6 2" xfId="2429"/>
    <cellStyle name="40 % - Aksentti1 6 2 2" xfId="2430"/>
    <cellStyle name="40 % - Aksentti1 6 2 2 2" xfId="2431"/>
    <cellStyle name="40 % - Aksentti1 6 2 2_Tulokset" xfId="2432"/>
    <cellStyle name="40 % - Aksentti1 6 2 3" xfId="2433"/>
    <cellStyle name="40 % - Aksentti1 6 2_Tulokset" xfId="2434"/>
    <cellStyle name="40 % - Aksentti1 6 3" xfId="2435"/>
    <cellStyle name="40 % - Aksentti1 6 3 2" xfId="2436"/>
    <cellStyle name="40 % - Aksentti1 6 3_Tulokset" xfId="2437"/>
    <cellStyle name="40 % - Aksentti1 6 4" xfId="2438"/>
    <cellStyle name="40 % - Aksentti1 6 5" xfId="2439"/>
    <cellStyle name="40 % - Aksentti1 6 6" xfId="2440"/>
    <cellStyle name="40 % - Aksentti1 6 7" xfId="2441"/>
    <cellStyle name="40 % - Aksentti1 6 8" xfId="2442"/>
    <cellStyle name="40 % - Aksentti1 6 9" xfId="2443"/>
    <cellStyle name="40 % - Aksentti1 6_Tulokset" xfId="2444"/>
    <cellStyle name="40 % - Aksentti1 7" xfId="2445"/>
    <cellStyle name="40 % - Aksentti1 7 10" xfId="2446"/>
    <cellStyle name="40 % - Aksentti1 7 2" xfId="2447"/>
    <cellStyle name="40 % - Aksentti1 7 2 2" xfId="2448"/>
    <cellStyle name="40 % - Aksentti1 7 2 2 2" xfId="2449"/>
    <cellStyle name="40 % - Aksentti1 7 2 2_Tulokset" xfId="2450"/>
    <cellStyle name="40 % - Aksentti1 7 2 3" xfId="2451"/>
    <cellStyle name="40 % - Aksentti1 7 2_Tulokset" xfId="2452"/>
    <cellStyle name="40 % - Aksentti1 7 3" xfId="2453"/>
    <cellStyle name="40 % - Aksentti1 7 3 2" xfId="2454"/>
    <cellStyle name="40 % - Aksentti1 7 3_Tulokset" xfId="2455"/>
    <cellStyle name="40 % - Aksentti1 7 4" xfId="2456"/>
    <cellStyle name="40 % - Aksentti1 7 5" xfId="2457"/>
    <cellStyle name="40 % - Aksentti1 7 6" xfId="2458"/>
    <cellStyle name="40 % - Aksentti1 7 7" xfId="2459"/>
    <cellStyle name="40 % - Aksentti1 7 8" xfId="2460"/>
    <cellStyle name="40 % - Aksentti1 7 9" xfId="2461"/>
    <cellStyle name="40 % - Aksentti1 7_Tulokset" xfId="2462"/>
    <cellStyle name="40 % - Aksentti1 8" xfId="2463"/>
    <cellStyle name="40 % - Aksentti1 8 10" xfId="2464"/>
    <cellStyle name="40 % - Aksentti1 8 2" xfId="2465"/>
    <cellStyle name="40 % - Aksentti1 8 2 2" xfId="2466"/>
    <cellStyle name="40 % - Aksentti1 8 2 2 2" xfId="2467"/>
    <cellStyle name="40 % - Aksentti1 8 2 2_Tulokset" xfId="2468"/>
    <cellStyle name="40 % - Aksentti1 8 2 3" xfId="2469"/>
    <cellStyle name="40 % - Aksentti1 8 2_Tulokset" xfId="2470"/>
    <cellStyle name="40 % - Aksentti1 8 3" xfId="2471"/>
    <cellStyle name="40 % - Aksentti1 8 3 2" xfId="2472"/>
    <cellStyle name="40 % - Aksentti1 8 3_Tulokset" xfId="2473"/>
    <cellStyle name="40 % - Aksentti1 8 4" xfId="2474"/>
    <cellStyle name="40 % - Aksentti1 8 5" xfId="2475"/>
    <cellStyle name="40 % - Aksentti1 8 6" xfId="2476"/>
    <cellStyle name="40 % - Aksentti1 8 7" xfId="2477"/>
    <cellStyle name="40 % - Aksentti1 8 8" xfId="2478"/>
    <cellStyle name="40 % - Aksentti1 8 9" xfId="2479"/>
    <cellStyle name="40 % - Aksentti1 8_Tulokset" xfId="2480"/>
    <cellStyle name="40 % - Aksentti1 9" xfId="2481"/>
    <cellStyle name="40 % - Aksentti1 9 10" xfId="2482"/>
    <cellStyle name="40 % - Aksentti1 9 2" xfId="2483"/>
    <cellStyle name="40 % - Aksentti1 9 2 2" xfId="2484"/>
    <cellStyle name="40 % - Aksentti1 9 2 2 2" xfId="2485"/>
    <cellStyle name="40 % - Aksentti1 9 2 2_Tulokset" xfId="2486"/>
    <cellStyle name="40 % - Aksentti1 9 2 3" xfId="2487"/>
    <cellStyle name="40 % - Aksentti1 9 2_Tulokset" xfId="2488"/>
    <cellStyle name="40 % - Aksentti1 9 3" xfId="2489"/>
    <cellStyle name="40 % - Aksentti1 9 3 2" xfId="2490"/>
    <cellStyle name="40 % - Aksentti1 9 3_Tulokset" xfId="2491"/>
    <cellStyle name="40 % - Aksentti1 9 4" xfId="2492"/>
    <cellStyle name="40 % - Aksentti1 9 5" xfId="2493"/>
    <cellStyle name="40 % - Aksentti1 9 6" xfId="2494"/>
    <cellStyle name="40 % - Aksentti1 9 7" xfId="2495"/>
    <cellStyle name="40 % - Aksentti1 9 8" xfId="2496"/>
    <cellStyle name="40 % - Aksentti1 9 9" xfId="2497"/>
    <cellStyle name="40 % - Aksentti1 9_Tulokset" xfId="2498"/>
    <cellStyle name="40 % - Aksentti2" xfId="127" builtinId="35" customBuiltin="1"/>
    <cellStyle name="40 % - Aksentti2 10" xfId="2499"/>
    <cellStyle name="40 % - Aksentti2 10 10" xfId="2500"/>
    <cellStyle name="40 % - Aksentti2 10 2" xfId="2501"/>
    <cellStyle name="40 % - Aksentti2 10 2 2" xfId="2502"/>
    <cellStyle name="40 % - Aksentti2 10 2 2 2" xfId="2503"/>
    <cellStyle name="40 % - Aksentti2 10 2 2_Tulokset" xfId="2504"/>
    <cellStyle name="40 % - Aksentti2 10 2 3" xfId="2505"/>
    <cellStyle name="40 % - Aksentti2 10 2_Tulokset" xfId="2506"/>
    <cellStyle name="40 % - Aksentti2 10 3" xfId="2507"/>
    <cellStyle name="40 % - Aksentti2 10 3 2" xfId="2508"/>
    <cellStyle name="40 % - Aksentti2 10 3_Tulokset" xfId="2509"/>
    <cellStyle name="40 % - Aksentti2 10 4" xfId="2510"/>
    <cellStyle name="40 % - Aksentti2 10 5" xfId="2511"/>
    <cellStyle name="40 % - Aksentti2 10 6" xfId="2512"/>
    <cellStyle name="40 % - Aksentti2 10 7" xfId="2513"/>
    <cellStyle name="40 % - Aksentti2 10 8" xfId="2514"/>
    <cellStyle name="40 % - Aksentti2 10 9" xfId="2515"/>
    <cellStyle name="40 % - Aksentti2 10_Tulokset" xfId="2516"/>
    <cellStyle name="40 % - Aksentti2 11" xfId="2517"/>
    <cellStyle name="40 % - Aksentti2 11 10" xfId="2518"/>
    <cellStyle name="40 % - Aksentti2 11 2" xfId="2519"/>
    <cellStyle name="40 % - Aksentti2 11 2 2" xfId="2520"/>
    <cellStyle name="40 % - Aksentti2 11 2 2 2" xfId="2521"/>
    <cellStyle name="40 % - Aksentti2 11 2 2_Tulokset" xfId="2522"/>
    <cellStyle name="40 % - Aksentti2 11 2 3" xfId="2523"/>
    <cellStyle name="40 % - Aksentti2 11 2_Tulokset" xfId="2524"/>
    <cellStyle name="40 % - Aksentti2 11 3" xfId="2525"/>
    <cellStyle name="40 % - Aksentti2 11 3 2" xfId="2526"/>
    <cellStyle name="40 % - Aksentti2 11 3_Tulokset" xfId="2527"/>
    <cellStyle name="40 % - Aksentti2 11 4" xfId="2528"/>
    <cellStyle name="40 % - Aksentti2 11 5" xfId="2529"/>
    <cellStyle name="40 % - Aksentti2 11 6" xfId="2530"/>
    <cellStyle name="40 % - Aksentti2 11 7" xfId="2531"/>
    <cellStyle name="40 % - Aksentti2 11 8" xfId="2532"/>
    <cellStyle name="40 % - Aksentti2 11 9" xfId="2533"/>
    <cellStyle name="40 % - Aksentti2 11_Tulokset" xfId="2534"/>
    <cellStyle name="40 % - Aksentti2 12" xfId="2535"/>
    <cellStyle name="40 % - Aksentti2 12 10" xfId="2536"/>
    <cellStyle name="40 % - Aksentti2 12 2" xfId="2537"/>
    <cellStyle name="40 % - Aksentti2 12 2 2" xfId="2538"/>
    <cellStyle name="40 % - Aksentti2 12 2 2 2" xfId="2539"/>
    <cellStyle name="40 % - Aksentti2 12 2 2_Tulokset" xfId="2540"/>
    <cellStyle name="40 % - Aksentti2 12 2 3" xfId="2541"/>
    <cellStyle name="40 % - Aksentti2 12 2_Tulokset" xfId="2542"/>
    <cellStyle name="40 % - Aksentti2 12 3" xfId="2543"/>
    <cellStyle name="40 % - Aksentti2 12 3 2" xfId="2544"/>
    <cellStyle name="40 % - Aksentti2 12 3_Tulokset" xfId="2545"/>
    <cellStyle name="40 % - Aksentti2 12 4" xfId="2546"/>
    <cellStyle name="40 % - Aksentti2 12 5" xfId="2547"/>
    <cellStyle name="40 % - Aksentti2 12 6" xfId="2548"/>
    <cellStyle name="40 % - Aksentti2 12 7" xfId="2549"/>
    <cellStyle name="40 % - Aksentti2 12 8" xfId="2550"/>
    <cellStyle name="40 % - Aksentti2 12 9" xfId="2551"/>
    <cellStyle name="40 % - Aksentti2 12_Tulokset" xfId="2552"/>
    <cellStyle name="40 % - Aksentti2 13" xfId="2553"/>
    <cellStyle name="40 % - Aksentti2 13 10" xfId="2554"/>
    <cellStyle name="40 % - Aksentti2 13 2" xfId="2555"/>
    <cellStyle name="40 % - Aksentti2 13 2 2" xfId="2556"/>
    <cellStyle name="40 % - Aksentti2 13 2_Tulokset" xfId="2557"/>
    <cellStyle name="40 % - Aksentti2 13 3" xfId="2558"/>
    <cellStyle name="40 % - Aksentti2 13 4" xfId="2559"/>
    <cellStyle name="40 % - Aksentti2 13 5" xfId="2560"/>
    <cellStyle name="40 % - Aksentti2 13 6" xfId="2561"/>
    <cellStyle name="40 % - Aksentti2 13 7" xfId="2562"/>
    <cellStyle name="40 % - Aksentti2 13 8" xfId="2563"/>
    <cellStyle name="40 % - Aksentti2 13 9" xfId="2564"/>
    <cellStyle name="40 % - Aksentti2 13_Tulokset" xfId="2565"/>
    <cellStyle name="40 % - Aksentti2 14" xfId="2566"/>
    <cellStyle name="40 % - Aksentti2 14 10" xfId="2567"/>
    <cellStyle name="40 % - Aksentti2 14 2" xfId="2568"/>
    <cellStyle name="40 % - Aksentti2 14 2 2" xfId="2569"/>
    <cellStyle name="40 % - Aksentti2 14 2_Tulokset" xfId="2570"/>
    <cellStyle name="40 % - Aksentti2 14 3" xfId="2571"/>
    <cellStyle name="40 % - Aksentti2 14 4" xfId="2572"/>
    <cellStyle name="40 % - Aksentti2 14 5" xfId="2573"/>
    <cellStyle name="40 % - Aksentti2 14 6" xfId="2574"/>
    <cellStyle name="40 % - Aksentti2 14 7" xfId="2575"/>
    <cellStyle name="40 % - Aksentti2 14 8" xfId="2576"/>
    <cellStyle name="40 % - Aksentti2 14 9" xfId="2577"/>
    <cellStyle name="40 % - Aksentti2 14_Tulokset" xfId="2578"/>
    <cellStyle name="40 % - Aksentti2 15" xfId="2579"/>
    <cellStyle name="40 % - Aksentti2 15 10" xfId="2580"/>
    <cellStyle name="40 % - Aksentti2 15 2" xfId="2581"/>
    <cellStyle name="40 % - Aksentti2 15 2 2" xfId="2582"/>
    <cellStyle name="40 % - Aksentti2 15 2_Tulokset" xfId="2583"/>
    <cellStyle name="40 % - Aksentti2 15 3" xfId="2584"/>
    <cellStyle name="40 % - Aksentti2 15 4" xfId="2585"/>
    <cellStyle name="40 % - Aksentti2 15 5" xfId="2586"/>
    <cellStyle name="40 % - Aksentti2 15 6" xfId="2587"/>
    <cellStyle name="40 % - Aksentti2 15 7" xfId="2588"/>
    <cellStyle name="40 % - Aksentti2 15 8" xfId="2589"/>
    <cellStyle name="40 % - Aksentti2 15 9" xfId="2590"/>
    <cellStyle name="40 % - Aksentti2 15_Tulokset" xfId="2591"/>
    <cellStyle name="40 % - Aksentti2 16" xfId="2592"/>
    <cellStyle name="40 % - Aksentti2 17" xfId="2593"/>
    <cellStyle name="40 % - Aksentti2 18" xfId="2594"/>
    <cellStyle name="40 % - Aksentti2 19" xfId="2595"/>
    <cellStyle name="40 % - Aksentti2 2" xfId="10"/>
    <cellStyle name="40 % - Aksentti2 2 10" xfId="2597"/>
    <cellStyle name="40 % - Aksentti2 2 11" xfId="2598"/>
    <cellStyle name="40 % - Aksentti2 2 12" xfId="185"/>
    <cellStyle name="40 % - Aksentti2 2 2" xfId="186"/>
    <cellStyle name="40 % - Aksentti2 2 2 10" xfId="2600"/>
    <cellStyle name="40 % - Aksentti2 2 2 11" xfId="2601"/>
    <cellStyle name="40 % - Aksentti2 2 2 2" xfId="2602"/>
    <cellStyle name="40 % - Aksentti2 2 2 2 2" xfId="2603"/>
    <cellStyle name="40 % - Aksentti2 2 2 2 3" xfId="2604"/>
    <cellStyle name="40 % - Aksentti2 2 2 2_Tulokset" xfId="2605"/>
    <cellStyle name="40 % - Aksentti2 2 2 3" xfId="2606"/>
    <cellStyle name="40 % - Aksentti2 2 2 4" xfId="2607"/>
    <cellStyle name="40 % - Aksentti2 2 2 5" xfId="2608"/>
    <cellStyle name="40 % - Aksentti2 2 2 6" xfId="2609"/>
    <cellStyle name="40 % - Aksentti2 2 2 7" xfId="2610"/>
    <cellStyle name="40 % - Aksentti2 2 2 8" xfId="2611"/>
    <cellStyle name="40 % - Aksentti2 2 2 9" xfId="2612"/>
    <cellStyle name="40 % - Aksentti2 2 2_FI VM maalis 2017" xfId="2599"/>
    <cellStyle name="40 % - Aksentti2 2 3" xfId="187"/>
    <cellStyle name="40 % - Aksentti2 2 3 2" xfId="2613"/>
    <cellStyle name="40 % - Aksentti2 2 3 2 2" xfId="2614"/>
    <cellStyle name="40 % - Aksentti2 2 3 2_Tulokset" xfId="2615"/>
    <cellStyle name="40 % - Aksentti2 2 3 3" xfId="2616"/>
    <cellStyle name="40 % - Aksentti2 2 3 4" xfId="2617"/>
    <cellStyle name="40 % - Aksentti2 2 3_Tulokset" xfId="2618"/>
    <cellStyle name="40 % - Aksentti2 2 4" xfId="2619"/>
    <cellStyle name="40 % - Aksentti2 2 4 2" xfId="2620"/>
    <cellStyle name="40 % - Aksentti2 2 4 2 2" xfId="2621"/>
    <cellStyle name="40 % - Aksentti2 2 4 2_Tulokset" xfId="2622"/>
    <cellStyle name="40 % - Aksentti2 2 4 3" xfId="2623"/>
    <cellStyle name="40 % - Aksentti2 2 4_Tulokset" xfId="2624"/>
    <cellStyle name="40 % - Aksentti2 2 5" xfId="2625"/>
    <cellStyle name="40 % - Aksentti2 2 5 2" xfId="2626"/>
    <cellStyle name="40 % - Aksentti2 2 5_Tulokset" xfId="2627"/>
    <cellStyle name="40 % - Aksentti2 2 6" xfId="2628"/>
    <cellStyle name="40 % - Aksentti2 2 7" xfId="2629"/>
    <cellStyle name="40 % - Aksentti2 2 8" xfId="2630"/>
    <cellStyle name="40 % - Aksentti2 2 9" xfId="2631"/>
    <cellStyle name="40 % - Aksentti2 2_FI VM maalis 2017" xfId="2596"/>
    <cellStyle name="40 % - Aksentti2 20" xfId="2632"/>
    <cellStyle name="40 % - Aksentti2 21" xfId="2633"/>
    <cellStyle name="40 % - Aksentti2 22" xfId="2634"/>
    <cellStyle name="40 % - Aksentti2 23" xfId="2635"/>
    <cellStyle name="40 % - Aksentti2 24" xfId="2636"/>
    <cellStyle name="40 % - Aksentti2 25" xfId="2637"/>
    <cellStyle name="40 % - Aksentti2 26" xfId="2638"/>
    <cellStyle name="40 % - Aksentti2 27" xfId="2639"/>
    <cellStyle name="40 % - Aksentti2 28" xfId="2640"/>
    <cellStyle name="40 % - Aksentti2 3" xfId="188"/>
    <cellStyle name="40 % - Aksentti2 3 10" xfId="2641"/>
    <cellStyle name="40 % - Aksentti2 3 11" xfId="2642"/>
    <cellStyle name="40 % - Aksentti2 3 2" xfId="2643"/>
    <cellStyle name="40 % - Aksentti2 3 2 10" xfId="2644"/>
    <cellStyle name="40 % - Aksentti2 3 2 2" xfId="2645"/>
    <cellStyle name="40 % - Aksentti2 3 2 2 2" xfId="2646"/>
    <cellStyle name="40 % - Aksentti2 3 2 2_Tulokset" xfId="2647"/>
    <cellStyle name="40 % - Aksentti2 3 2 3" xfId="2648"/>
    <cellStyle name="40 % - Aksentti2 3 2 4" xfId="2649"/>
    <cellStyle name="40 % - Aksentti2 3 2 5" xfId="2650"/>
    <cellStyle name="40 % - Aksentti2 3 2 6" xfId="2651"/>
    <cellStyle name="40 % - Aksentti2 3 2 7" xfId="2652"/>
    <cellStyle name="40 % - Aksentti2 3 2 8" xfId="2653"/>
    <cellStyle name="40 % - Aksentti2 3 2 9" xfId="2654"/>
    <cellStyle name="40 % - Aksentti2 3 2_Tulokset" xfId="2655"/>
    <cellStyle name="40 % - Aksentti2 3 3" xfId="2656"/>
    <cellStyle name="40 % - Aksentti2 3 3 2" xfId="2657"/>
    <cellStyle name="40 % - Aksentti2 3 3 2 2" xfId="2658"/>
    <cellStyle name="40 % - Aksentti2 3 3 2_Tulokset" xfId="2659"/>
    <cellStyle name="40 % - Aksentti2 3 3 3" xfId="2660"/>
    <cellStyle name="40 % - Aksentti2 3 3_Tulokset" xfId="2661"/>
    <cellStyle name="40 % - Aksentti2 3 4" xfId="2662"/>
    <cellStyle name="40 % - Aksentti2 3 4 2" xfId="2663"/>
    <cellStyle name="40 % - Aksentti2 3 4 2 2" xfId="2664"/>
    <cellStyle name="40 % - Aksentti2 3 4 2_Tulokset" xfId="2665"/>
    <cellStyle name="40 % - Aksentti2 3 4 3" xfId="2666"/>
    <cellStyle name="40 % - Aksentti2 3 4_Tulokset" xfId="2667"/>
    <cellStyle name="40 % - Aksentti2 3 5" xfId="2668"/>
    <cellStyle name="40 % - Aksentti2 3 5 2" xfId="2669"/>
    <cellStyle name="40 % - Aksentti2 3 5_Tulokset" xfId="2670"/>
    <cellStyle name="40 % - Aksentti2 3 6" xfId="2671"/>
    <cellStyle name="40 % - Aksentti2 3 7" xfId="2672"/>
    <cellStyle name="40 % - Aksentti2 3 8" xfId="2673"/>
    <cellStyle name="40 % - Aksentti2 3 9" xfId="2674"/>
    <cellStyle name="40 % - Aksentti2 3_Tulokset" xfId="2675"/>
    <cellStyle name="40 % - Aksentti2 4" xfId="2676"/>
    <cellStyle name="40 % - Aksentti2 4 10" xfId="2677"/>
    <cellStyle name="40 % - Aksentti2 4 2" xfId="2678"/>
    <cellStyle name="40 % - Aksentti2 4 2 2" xfId="2679"/>
    <cellStyle name="40 % - Aksentti2 4 2 2 2" xfId="2680"/>
    <cellStyle name="40 % - Aksentti2 4 2 2_Tulokset" xfId="2681"/>
    <cellStyle name="40 % - Aksentti2 4 2 3" xfId="2682"/>
    <cellStyle name="40 % - Aksentti2 4 2_Tulokset" xfId="2683"/>
    <cellStyle name="40 % - Aksentti2 4 3" xfId="2684"/>
    <cellStyle name="40 % - Aksentti2 4 3 2" xfId="2685"/>
    <cellStyle name="40 % - Aksentti2 4 3_Tulokset" xfId="2686"/>
    <cellStyle name="40 % - Aksentti2 4 4" xfId="2687"/>
    <cellStyle name="40 % - Aksentti2 4 5" xfId="2688"/>
    <cellStyle name="40 % - Aksentti2 4 6" xfId="2689"/>
    <cellStyle name="40 % - Aksentti2 4 7" xfId="2690"/>
    <cellStyle name="40 % - Aksentti2 4 8" xfId="2691"/>
    <cellStyle name="40 % - Aksentti2 4 9" xfId="2692"/>
    <cellStyle name="40 % - Aksentti2 4_Tulokset" xfId="2693"/>
    <cellStyle name="40 % - Aksentti2 5" xfId="2694"/>
    <cellStyle name="40 % - Aksentti2 5 10" xfId="2695"/>
    <cellStyle name="40 % - Aksentti2 5 2" xfId="2696"/>
    <cellStyle name="40 % - Aksentti2 5 2 2" xfId="2697"/>
    <cellStyle name="40 % - Aksentti2 5 2 2 2" xfId="2698"/>
    <cellStyle name="40 % - Aksentti2 5 2 2_Tulokset" xfId="2699"/>
    <cellStyle name="40 % - Aksentti2 5 2 3" xfId="2700"/>
    <cellStyle name="40 % - Aksentti2 5 2_Tulokset" xfId="2701"/>
    <cellStyle name="40 % - Aksentti2 5 3" xfId="2702"/>
    <cellStyle name="40 % - Aksentti2 5 3 2" xfId="2703"/>
    <cellStyle name="40 % - Aksentti2 5 3_Tulokset" xfId="2704"/>
    <cellStyle name="40 % - Aksentti2 5 4" xfId="2705"/>
    <cellStyle name="40 % - Aksentti2 5 5" xfId="2706"/>
    <cellStyle name="40 % - Aksentti2 5 6" xfId="2707"/>
    <cellStyle name="40 % - Aksentti2 5 7" xfId="2708"/>
    <cellStyle name="40 % - Aksentti2 5 8" xfId="2709"/>
    <cellStyle name="40 % - Aksentti2 5 9" xfId="2710"/>
    <cellStyle name="40 % - Aksentti2 5_Tulokset" xfId="2711"/>
    <cellStyle name="40 % - Aksentti2 6" xfId="2712"/>
    <cellStyle name="40 % - Aksentti2 6 10" xfId="2713"/>
    <cellStyle name="40 % - Aksentti2 6 2" xfId="2714"/>
    <cellStyle name="40 % - Aksentti2 6 2 2" xfId="2715"/>
    <cellStyle name="40 % - Aksentti2 6 2 2 2" xfId="2716"/>
    <cellStyle name="40 % - Aksentti2 6 2 2_Tulokset" xfId="2717"/>
    <cellStyle name="40 % - Aksentti2 6 2 3" xfId="2718"/>
    <cellStyle name="40 % - Aksentti2 6 2_Tulokset" xfId="2719"/>
    <cellStyle name="40 % - Aksentti2 6 3" xfId="2720"/>
    <cellStyle name="40 % - Aksentti2 6 3 2" xfId="2721"/>
    <cellStyle name="40 % - Aksentti2 6 3_Tulokset" xfId="2722"/>
    <cellStyle name="40 % - Aksentti2 6 4" xfId="2723"/>
    <cellStyle name="40 % - Aksentti2 6 5" xfId="2724"/>
    <cellStyle name="40 % - Aksentti2 6 6" xfId="2725"/>
    <cellStyle name="40 % - Aksentti2 6 7" xfId="2726"/>
    <cellStyle name="40 % - Aksentti2 6 8" xfId="2727"/>
    <cellStyle name="40 % - Aksentti2 6 9" xfId="2728"/>
    <cellStyle name="40 % - Aksentti2 6_Tulokset" xfId="2729"/>
    <cellStyle name="40 % - Aksentti2 7" xfId="2730"/>
    <cellStyle name="40 % - Aksentti2 7 10" xfId="2731"/>
    <cellStyle name="40 % - Aksentti2 7 2" xfId="2732"/>
    <cellStyle name="40 % - Aksentti2 7 2 2" xfId="2733"/>
    <cellStyle name="40 % - Aksentti2 7 2 2 2" xfId="2734"/>
    <cellStyle name="40 % - Aksentti2 7 2 2_Tulokset" xfId="2735"/>
    <cellStyle name="40 % - Aksentti2 7 2 3" xfId="2736"/>
    <cellStyle name="40 % - Aksentti2 7 2_Tulokset" xfId="2737"/>
    <cellStyle name="40 % - Aksentti2 7 3" xfId="2738"/>
    <cellStyle name="40 % - Aksentti2 7 3 2" xfId="2739"/>
    <cellStyle name="40 % - Aksentti2 7 3_Tulokset" xfId="2740"/>
    <cellStyle name="40 % - Aksentti2 7 4" xfId="2741"/>
    <cellStyle name="40 % - Aksentti2 7 5" xfId="2742"/>
    <cellStyle name="40 % - Aksentti2 7 6" xfId="2743"/>
    <cellStyle name="40 % - Aksentti2 7 7" xfId="2744"/>
    <cellStyle name="40 % - Aksentti2 7 8" xfId="2745"/>
    <cellStyle name="40 % - Aksentti2 7 9" xfId="2746"/>
    <cellStyle name="40 % - Aksentti2 7_Tulokset" xfId="2747"/>
    <cellStyle name="40 % - Aksentti2 8" xfId="2748"/>
    <cellStyle name="40 % - Aksentti2 8 10" xfId="2749"/>
    <cellStyle name="40 % - Aksentti2 8 2" xfId="2750"/>
    <cellStyle name="40 % - Aksentti2 8 2 2" xfId="2751"/>
    <cellStyle name="40 % - Aksentti2 8 2 2 2" xfId="2752"/>
    <cellStyle name="40 % - Aksentti2 8 2 2_Tulokset" xfId="2753"/>
    <cellStyle name="40 % - Aksentti2 8 2 3" xfId="2754"/>
    <cellStyle name="40 % - Aksentti2 8 2_Tulokset" xfId="2755"/>
    <cellStyle name="40 % - Aksentti2 8 3" xfId="2756"/>
    <cellStyle name="40 % - Aksentti2 8 3 2" xfId="2757"/>
    <cellStyle name="40 % - Aksentti2 8 3_Tulokset" xfId="2758"/>
    <cellStyle name="40 % - Aksentti2 8 4" xfId="2759"/>
    <cellStyle name="40 % - Aksentti2 8 5" xfId="2760"/>
    <cellStyle name="40 % - Aksentti2 8 6" xfId="2761"/>
    <cellStyle name="40 % - Aksentti2 8 7" xfId="2762"/>
    <cellStyle name="40 % - Aksentti2 8 8" xfId="2763"/>
    <cellStyle name="40 % - Aksentti2 8 9" xfId="2764"/>
    <cellStyle name="40 % - Aksentti2 8_Tulokset" xfId="2765"/>
    <cellStyle name="40 % - Aksentti2 9" xfId="2766"/>
    <cellStyle name="40 % - Aksentti2 9 10" xfId="2767"/>
    <cellStyle name="40 % - Aksentti2 9 2" xfId="2768"/>
    <cellStyle name="40 % - Aksentti2 9 2 2" xfId="2769"/>
    <cellStyle name="40 % - Aksentti2 9 2 2 2" xfId="2770"/>
    <cellStyle name="40 % - Aksentti2 9 2 2_Tulokset" xfId="2771"/>
    <cellStyle name="40 % - Aksentti2 9 2 3" xfId="2772"/>
    <cellStyle name="40 % - Aksentti2 9 2_Tulokset" xfId="2773"/>
    <cellStyle name="40 % - Aksentti2 9 3" xfId="2774"/>
    <cellStyle name="40 % - Aksentti2 9 3 2" xfId="2775"/>
    <cellStyle name="40 % - Aksentti2 9 3_Tulokset" xfId="2776"/>
    <cellStyle name="40 % - Aksentti2 9 4" xfId="2777"/>
    <cellStyle name="40 % - Aksentti2 9 5" xfId="2778"/>
    <cellStyle name="40 % - Aksentti2 9 6" xfId="2779"/>
    <cellStyle name="40 % - Aksentti2 9 7" xfId="2780"/>
    <cellStyle name="40 % - Aksentti2 9 8" xfId="2781"/>
    <cellStyle name="40 % - Aksentti2 9 9" xfId="2782"/>
    <cellStyle name="40 % - Aksentti2 9_Tulokset" xfId="2783"/>
    <cellStyle name="40 % - Aksentti3" xfId="131" builtinId="39" customBuiltin="1"/>
    <cellStyle name="40 % - Aksentti3 10" xfId="2784"/>
    <cellStyle name="40 % - Aksentti3 10 10" xfId="2785"/>
    <cellStyle name="40 % - Aksentti3 10 2" xfId="2786"/>
    <cellStyle name="40 % - Aksentti3 10 2 2" xfId="2787"/>
    <cellStyle name="40 % - Aksentti3 10 2 2 2" xfId="2788"/>
    <cellStyle name="40 % - Aksentti3 10 2 2_Tulokset" xfId="2789"/>
    <cellStyle name="40 % - Aksentti3 10 2 3" xfId="2790"/>
    <cellStyle name="40 % - Aksentti3 10 2_Tulokset" xfId="2791"/>
    <cellStyle name="40 % - Aksentti3 10 3" xfId="2792"/>
    <cellStyle name="40 % - Aksentti3 10 3 2" xfId="2793"/>
    <cellStyle name="40 % - Aksentti3 10 3_Tulokset" xfId="2794"/>
    <cellStyle name="40 % - Aksentti3 10 4" xfId="2795"/>
    <cellStyle name="40 % - Aksentti3 10 5" xfId="2796"/>
    <cellStyle name="40 % - Aksentti3 10 6" xfId="2797"/>
    <cellStyle name="40 % - Aksentti3 10 7" xfId="2798"/>
    <cellStyle name="40 % - Aksentti3 10 8" xfId="2799"/>
    <cellStyle name="40 % - Aksentti3 10 9" xfId="2800"/>
    <cellStyle name="40 % - Aksentti3 10_Tulokset" xfId="2801"/>
    <cellStyle name="40 % - Aksentti3 11" xfId="2802"/>
    <cellStyle name="40 % - Aksentti3 11 10" xfId="2803"/>
    <cellStyle name="40 % - Aksentti3 11 2" xfId="2804"/>
    <cellStyle name="40 % - Aksentti3 11 2 2" xfId="2805"/>
    <cellStyle name="40 % - Aksentti3 11 2 2 2" xfId="2806"/>
    <cellStyle name="40 % - Aksentti3 11 2 2_Tulokset" xfId="2807"/>
    <cellStyle name="40 % - Aksentti3 11 2 3" xfId="2808"/>
    <cellStyle name="40 % - Aksentti3 11 2_Tulokset" xfId="2809"/>
    <cellStyle name="40 % - Aksentti3 11 3" xfId="2810"/>
    <cellStyle name="40 % - Aksentti3 11 3 2" xfId="2811"/>
    <cellStyle name="40 % - Aksentti3 11 3_Tulokset" xfId="2812"/>
    <cellStyle name="40 % - Aksentti3 11 4" xfId="2813"/>
    <cellStyle name="40 % - Aksentti3 11 5" xfId="2814"/>
    <cellStyle name="40 % - Aksentti3 11 6" xfId="2815"/>
    <cellStyle name="40 % - Aksentti3 11 7" xfId="2816"/>
    <cellStyle name="40 % - Aksentti3 11 8" xfId="2817"/>
    <cellStyle name="40 % - Aksentti3 11 9" xfId="2818"/>
    <cellStyle name="40 % - Aksentti3 11_Tulokset" xfId="2819"/>
    <cellStyle name="40 % - Aksentti3 12" xfId="2820"/>
    <cellStyle name="40 % - Aksentti3 12 10" xfId="2821"/>
    <cellStyle name="40 % - Aksentti3 12 2" xfId="2822"/>
    <cellStyle name="40 % - Aksentti3 12 2 2" xfId="2823"/>
    <cellStyle name="40 % - Aksentti3 12 2 2 2" xfId="2824"/>
    <cellStyle name="40 % - Aksentti3 12 2 2_Tulokset" xfId="2825"/>
    <cellStyle name="40 % - Aksentti3 12 2 3" xfId="2826"/>
    <cellStyle name="40 % - Aksentti3 12 2_Tulokset" xfId="2827"/>
    <cellStyle name="40 % - Aksentti3 12 3" xfId="2828"/>
    <cellStyle name="40 % - Aksentti3 12 3 2" xfId="2829"/>
    <cellStyle name="40 % - Aksentti3 12 3_Tulokset" xfId="2830"/>
    <cellStyle name="40 % - Aksentti3 12 4" xfId="2831"/>
    <cellStyle name="40 % - Aksentti3 12 5" xfId="2832"/>
    <cellStyle name="40 % - Aksentti3 12 6" xfId="2833"/>
    <cellStyle name="40 % - Aksentti3 12 7" xfId="2834"/>
    <cellStyle name="40 % - Aksentti3 12 8" xfId="2835"/>
    <cellStyle name="40 % - Aksentti3 12 9" xfId="2836"/>
    <cellStyle name="40 % - Aksentti3 12_Tulokset" xfId="2837"/>
    <cellStyle name="40 % - Aksentti3 13" xfId="2838"/>
    <cellStyle name="40 % - Aksentti3 13 10" xfId="2839"/>
    <cellStyle name="40 % - Aksentti3 13 2" xfId="2840"/>
    <cellStyle name="40 % - Aksentti3 13 2 2" xfId="2841"/>
    <cellStyle name="40 % - Aksentti3 13 2_Tulokset" xfId="2842"/>
    <cellStyle name="40 % - Aksentti3 13 3" xfId="2843"/>
    <cellStyle name="40 % - Aksentti3 13 4" xfId="2844"/>
    <cellStyle name="40 % - Aksentti3 13 5" xfId="2845"/>
    <cellStyle name="40 % - Aksentti3 13 6" xfId="2846"/>
    <cellStyle name="40 % - Aksentti3 13 7" xfId="2847"/>
    <cellStyle name="40 % - Aksentti3 13 8" xfId="2848"/>
    <cellStyle name="40 % - Aksentti3 13 9" xfId="2849"/>
    <cellStyle name="40 % - Aksentti3 13_Tulokset" xfId="2850"/>
    <cellStyle name="40 % - Aksentti3 14" xfId="2851"/>
    <cellStyle name="40 % - Aksentti3 14 10" xfId="2852"/>
    <cellStyle name="40 % - Aksentti3 14 2" xfId="2853"/>
    <cellStyle name="40 % - Aksentti3 14 2 2" xfId="2854"/>
    <cellStyle name="40 % - Aksentti3 14 2_Tulokset" xfId="2855"/>
    <cellStyle name="40 % - Aksentti3 14 3" xfId="2856"/>
    <cellStyle name="40 % - Aksentti3 14 4" xfId="2857"/>
    <cellStyle name="40 % - Aksentti3 14 5" xfId="2858"/>
    <cellStyle name="40 % - Aksentti3 14 6" xfId="2859"/>
    <cellStyle name="40 % - Aksentti3 14 7" xfId="2860"/>
    <cellStyle name="40 % - Aksentti3 14 8" xfId="2861"/>
    <cellStyle name="40 % - Aksentti3 14 9" xfId="2862"/>
    <cellStyle name="40 % - Aksentti3 14_Tulokset" xfId="2863"/>
    <cellStyle name="40 % - Aksentti3 15" xfId="2864"/>
    <cellStyle name="40 % - Aksentti3 15 10" xfId="2865"/>
    <cellStyle name="40 % - Aksentti3 15 2" xfId="2866"/>
    <cellStyle name="40 % - Aksentti3 15 2 2" xfId="2867"/>
    <cellStyle name="40 % - Aksentti3 15 2_Tulokset" xfId="2868"/>
    <cellStyle name="40 % - Aksentti3 15 3" xfId="2869"/>
    <cellStyle name="40 % - Aksentti3 15 4" xfId="2870"/>
    <cellStyle name="40 % - Aksentti3 15 5" xfId="2871"/>
    <cellStyle name="40 % - Aksentti3 15 6" xfId="2872"/>
    <cellStyle name="40 % - Aksentti3 15 7" xfId="2873"/>
    <cellStyle name="40 % - Aksentti3 15 8" xfId="2874"/>
    <cellStyle name="40 % - Aksentti3 15 9" xfId="2875"/>
    <cellStyle name="40 % - Aksentti3 15_Tulokset" xfId="2876"/>
    <cellStyle name="40 % - Aksentti3 16" xfId="2877"/>
    <cellStyle name="40 % - Aksentti3 17" xfId="2878"/>
    <cellStyle name="40 % - Aksentti3 18" xfId="2879"/>
    <cellStyle name="40 % - Aksentti3 19" xfId="2880"/>
    <cellStyle name="40 % - Aksentti3 2" xfId="11"/>
    <cellStyle name="40 % - Aksentti3 2 10" xfId="2882"/>
    <cellStyle name="40 % - Aksentti3 2 11" xfId="2883"/>
    <cellStyle name="40 % - Aksentti3 2 12" xfId="189"/>
    <cellStyle name="40 % - Aksentti3 2 2" xfId="190"/>
    <cellStyle name="40 % - Aksentti3 2 2 10" xfId="2885"/>
    <cellStyle name="40 % - Aksentti3 2 2 11" xfId="2886"/>
    <cellStyle name="40 % - Aksentti3 2 2 2" xfId="2887"/>
    <cellStyle name="40 % - Aksentti3 2 2 2 2" xfId="2888"/>
    <cellStyle name="40 % - Aksentti3 2 2 2 3" xfId="2889"/>
    <cellStyle name="40 % - Aksentti3 2 2 2_Tulokset" xfId="2890"/>
    <cellStyle name="40 % - Aksentti3 2 2 3" xfId="2891"/>
    <cellStyle name="40 % - Aksentti3 2 2 4" xfId="2892"/>
    <cellStyle name="40 % - Aksentti3 2 2 5" xfId="2893"/>
    <cellStyle name="40 % - Aksentti3 2 2 6" xfId="2894"/>
    <cellStyle name="40 % - Aksentti3 2 2 7" xfId="2895"/>
    <cellStyle name="40 % - Aksentti3 2 2 8" xfId="2896"/>
    <cellStyle name="40 % - Aksentti3 2 2 9" xfId="2897"/>
    <cellStyle name="40 % - Aksentti3 2 2_FI VM maalis 2017" xfId="2884"/>
    <cellStyle name="40 % - Aksentti3 2 3" xfId="191"/>
    <cellStyle name="40 % - Aksentti3 2 3 2" xfId="2898"/>
    <cellStyle name="40 % - Aksentti3 2 3 2 2" xfId="2899"/>
    <cellStyle name="40 % - Aksentti3 2 3 2_Tulokset" xfId="2900"/>
    <cellStyle name="40 % - Aksentti3 2 3 3" xfId="2901"/>
    <cellStyle name="40 % - Aksentti3 2 3 4" xfId="2902"/>
    <cellStyle name="40 % - Aksentti3 2 3_Tulokset" xfId="2903"/>
    <cellStyle name="40 % - Aksentti3 2 4" xfId="2904"/>
    <cellStyle name="40 % - Aksentti3 2 4 2" xfId="2905"/>
    <cellStyle name="40 % - Aksentti3 2 4 2 2" xfId="2906"/>
    <cellStyle name="40 % - Aksentti3 2 4 2_Tulokset" xfId="2907"/>
    <cellStyle name="40 % - Aksentti3 2 4 3" xfId="2908"/>
    <cellStyle name="40 % - Aksentti3 2 4_Tulokset" xfId="2909"/>
    <cellStyle name="40 % - Aksentti3 2 5" xfId="2910"/>
    <cellStyle name="40 % - Aksentti3 2 5 2" xfId="2911"/>
    <cellStyle name="40 % - Aksentti3 2 5_Tulokset" xfId="2912"/>
    <cellStyle name="40 % - Aksentti3 2 6" xfId="2913"/>
    <cellStyle name="40 % - Aksentti3 2 7" xfId="2914"/>
    <cellStyle name="40 % - Aksentti3 2 8" xfId="2915"/>
    <cellStyle name="40 % - Aksentti3 2 9" xfId="2916"/>
    <cellStyle name="40 % - Aksentti3 2_FI VM maalis 2017" xfId="2881"/>
    <cellStyle name="40 % - Aksentti3 20" xfId="2917"/>
    <cellStyle name="40 % - Aksentti3 21" xfId="2918"/>
    <cellStyle name="40 % - Aksentti3 22" xfId="2919"/>
    <cellStyle name="40 % - Aksentti3 23" xfId="2920"/>
    <cellStyle name="40 % - Aksentti3 24" xfId="2921"/>
    <cellStyle name="40 % - Aksentti3 25" xfId="2922"/>
    <cellStyle name="40 % - Aksentti3 26" xfId="2923"/>
    <cellStyle name="40 % - Aksentti3 27" xfId="2924"/>
    <cellStyle name="40 % - Aksentti3 28" xfId="2925"/>
    <cellStyle name="40 % - Aksentti3 3" xfId="192"/>
    <cellStyle name="40 % - Aksentti3 3 10" xfId="2926"/>
    <cellStyle name="40 % - Aksentti3 3 11" xfId="2927"/>
    <cellStyle name="40 % - Aksentti3 3 2" xfId="2928"/>
    <cellStyle name="40 % - Aksentti3 3 2 10" xfId="2929"/>
    <cellStyle name="40 % - Aksentti3 3 2 2" xfId="2930"/>
    <cellStyle name="40 % - Aksentti3 3 2 2 2" xfId="2931"/>
    <cellStyle name="40 % - Aksentti3 3 2 2_Tulokset" xfId="2932"/>
    <cellStyle name="40 % - Aksentti3 3 2 3" xfId="2933"/>
    <cellStyle name="40 % - Aksentti3 3 2 4" xfId="2934"/>
    <cellStyle name="40 % - Aksentti3 3 2 5" xfId="2935"/>
    <cellStyle name="40 % - Aksentti3 3 2 6" xfId="2936"/>
    <cellStyle name="40 % - Aksentti3 3 2 7" xfId="2937"/>
    <cellStyle name="40 % - Aksentti3 3 2 8" xfId="2938"/>
    <cellStyle name="40 % - Aksentti3 3 2 9" xfId="2939"/>
    <cellStyle name="40 % - Aksentti3 3 2_Tulokset" xfId="2940"/>
    <cellStyle name="40 % - Aksentti3 3 3" xfId="2941"/>
    <cellStyle name="40 % - Aksentti3 3 3 2" xfId="2942"/>
    <cellStyle name="40 % - Aksentti3 3 3 2 2" xfId="2943"/>
    <cellStyle name="40 % - Aksentti3 3 3 2_Tulokset" xfId="2944"/>
    <cellStyle name="40 % - Aksentti3 3 3 3" xfId="2945"/>
    <cellStyle name="40 % - Aksentti3 3 3_Tulokset" xfId="2946"/>
    <cellStyle name="40 % - Aksentti3 3 4" xfId="2947"/>
    <cellStyle name="40 % - Aksentti3 3 4 2" xfId="2948"/>
    <cellStyle name="40 % - Aksentti3 3 4 2 2" xfId="2949"/>
    <cellStyle name="40 % - Aksentti3 3 4 2_Tulokset" xfId="2950"/>
    <cellStyle name="40 % - Aksentti3 3 4 3" xfId="2951"/>
    <cellStyle name="40 % - Aksentti3 3 4_Tulokset" xfId="2952"/>
    <cellStyle name="40 % - Aksentti3 3 5" xfId="2953"/>
    <cellStyle name="40 % - Aksentti3 3 5 2" xfId="2954"/>
    <cellStyle name="40 % - Aksentti3 3 5_Tulokset" xfId="2955"/>
    <cellStyle name="40 % - Aksentti3 3 6" xfId="2956"/>
    <cellStyle name="40 % - Aksentti3 3 7" xfId="2957"/>
    <cellStyle name="40 % - Aksentti3 3 8" xfId="2958"/>
    <cellStyle name="40 % - Aksentti3 3 9" xfId="2959"/>
    <cellStyle name="40 % - Aksentti3 3_Tulokset" xfId="2960"/>
    <cellStyle name="40 % - Aksentti3 4" xfId="2961"/>
    <cellStyle name="40 % - Aksentti3 4 10" xfId="2962"/>
    <cellStyle name="40 % - Aksentti3 4 2" xfId="2963"/>
    <cellStyle name="40 % - Aksentti3 4 2 2" xfId="2964"/>
    <cellStyle name="40 % - Aksentti3 4 2 2 2" xfId="2965"/>
    <cellStyle name="40 % - Aksentti3 4 2 2_Tulokset" xfId="2966"/>
    <cellStyle name="40 % - Aksentti3 4 2 3" xfId="2967"/>
    <cellStyle name="40 % - Aksentti3 4 2_Tulokset" xfId="2968"/>
    <cellStyle name="40 % - Aksentti3 4 3" xfId="2969"/>
    <cellStyle name="40 % - Aksentti3 4 3 2" xfId="2970"/>
    <cellStyle name="40 % - Aksentti3 4 3_Tulokset" xfId="2971"/>
    <cellStyle name="40 % - Aksentti3 4 4" xfId="2972"/>
    <cellStyle name="40 % - Aksentti3 4 5" xfId="2973"/>
    <cellStyle name="40 % - Aksentti3 4 6" xfId="2974"/>
    <cellStyle name="40 % - Aksentti3 4 7" xfId="2975"/>
    <cellStyle name="40 % - Aksentti3 4 8" xfId="2976"/>
    <cellStyle name="40 % - Aksentti3 4 9" xfId="2977"/>
    <cellStyle name="40 % - Aksentti3 4_Tulokset" xfId="2978"/>
    <cellStyle name="40 % - Aksentti3 5" xfId="2979"/>
    <cellStyle name="40 % - Aksentti3 5 10" xfId="2980"/>
    <cellStyle name="40 % - Aksentti3 5 2" xfId="2981"/>
    <cellStyle name="40 % - Aksentti3 5 2 2" xfId="2982"/>
    <cellStyle name="40 % - Aksentti3 5 2 2 2" xfId="2983"/>
    <cellStyle name="40 % - Aksentti3 5 2 2_Tulokset" xfId="2984"/>
    <cellStyle name="40 % - Aksentti3 5 2 3" xfId="2985"/>
    <cellStyle name="40 % - Aksentti3 5 2_Tulokset" xfId="2986"/>
    <cellStyle name="40 % - Aksentti3 5 3" xfId="2987"/>
    <cellStyle name="40 % - Aksentti3 5 3 2" xfId="2988"/>
    <cellStyle name="40 % - Aksentti3 5 3_Tulokset" xfId="2989"/>
    <cellStyle name="40 % - Aksentti3 5 4" xfId="2990"/>
    <cellStyle name="40 % - Aksentti3 5 5" xfId="2991"/>
    <cellStyle name="40 % - Aksentti3 5 6" xfId="2992"/>
    <cellStyle name="40 % - Aksentti3 5 7" xfId="2993"/>
    <cellStyle name="40 % - Aksentti3 5 8" xfId="2994"/>
    <cellStyle name="40 % - Aksentti3 5 9" xfId="2995"/>
    <cellStyle name="40 % - Aksentti3 5_Tulokset" xfId="2996"/>
    <cellStyle name="40 % - Aksentti3 6" xfId="2997"/>
    <cellStyle name="40 % - Aksentti3 6 10" xfId="2998"/>
    <cellStyle name="40 % - Aksentti3 6 2" xfId="2999"/>
    <cellStyle name="40 % - Aksentti3 6 2 2" xfId="3000"/>
    <cellStyle name="40 % - Aksentti3 6 2 2 2" xfId="3001"/>
    <cellStyle name="40 % - Aksentti3 6 2 2_Tulokset" xfId="3002"/>
    <cellStyle name="40 % - Aksentti3 6 2 3" xfId="3003"/>
    <cellStyle name="40 % - Aksentti3 6 2_Tulokset" xfId="3004"/>
    <cellStyle name="40 % - Aksentti3 6 3" xfId="3005"/>
    <cellStyle name="40 % - Aksentti3 6 3 2" xfId="3006"/>
    <cellStyle name="40 % - Aksentti3 6 3_Tulokset" xfId="3007"/>
    <cellStyle name="40 % - Aksentti3 6 4" xfId="3008"/>
    <cellStyle name="40 % - Aksentti3 6 5" xfId="3009"/>
    <cellStyle name="40 % - Aksentti3 6 6" xfId="3010"/>
    <cellStyle name="40 % - Aksentti3 6 7" xfId="3011"/>
    <cellStyle name="40 % - Aksentti3 6 8" xfId="3012"/>
    <cellStyle name="40 % - Aksentti3 6 9" xfId="3013"/>
    <cellStyle name="40 % - Aksentti3 6_Tulokset" xfId="3014"/>
    <cellStyle name="40 % - Aksentti3 7" xfId="3015"/>
    <cellStyle name="40 % - Aksentti3 7 10" xfId="3016"/>
    <cellStyle name="40 % - Aksentti3 7 2" xfId="3017"/>
    <cellStyle name="40 % - Aksentti3 7 2 2" xfId="3018"/>
    <cellStyle name="40 % - Aksentti3 7 2 2 2" xfId="3019"/>
    <cellStyle name="40 % - Aksentti3 7 2 2_Tulokset" xfId="3020"/>
    <cellStyle name="40 % - Aksentti3 7 2 3" xfId="3021"/>
    <cellStyle name="40 % - Aksentti3 7 2_Tulokset" xfId="3022"/>
    <cellStyle name="40 % - Aksentti3 7 3" xfId="3023"/>
    <cellStyle name="40 % - Aksentti3 7 3 2" xfId="3024"/>
    <cellStyle name="40 % - Aksentti3 7 3_Tulokset" xfId="3025"/>
    <cellStyle name="40 % - Aksentti3 7 4" xfId="3026"/>
    <cellStyle name="40 % - Aksentti3 7 5" xfId="3027"/>
    <cellStyle name="40 % - Aksentti3 7 6" xfId="3028"/>
    <cellStyle name="40 % - Aksentti3 7 7" xfId="3029"/>
    <cellStyle name="40 % - Aksentti3 7 8" xfId="3030"/>
    <cellStyle name="40 % - Aksentti3 7 9" xfId="3031"/>
    <cellStyle name="40 % - Aksentti3 7_Tulokset" xfId="3032"/>
    <cellStyle name="40 % - Aksentti3 8" xfId="3033"/>
    <cellStyle name="40 % - Aksentti3 8 10" xfId="3034"/>
    <cellStyle name="40 % - Aksentti3 8 2" xfId="3035"/>
    <cellStyle name="40 % - Aksentti3 8 2 2" xfId="3036"/>
    <cellStyle name="40 % - Aksentti3 8 2 2 2" xfId="3037"/>
    <cellStyle name="40 % - Aksentti3 8 2 2_Tulokset" xfId="3038"/>
    <cellStyle name="40 % - Aksentti3 8 2 3" xfId="3039"/>
    <cellStyle name="40 % - Aksentti3 8 2_Tulokset" xfId="3040"/>
    <cellStyle name="40 % - Aksentti3 8 3" xfId="3041"/>
    <cellStyle name="40 % - Aksentti3 8 3 2" xfId="3042"/>
    <cellStyle name="40 % - Aksentti3 8 3_Tulokset" xfId="3043"/>
    <cellStyle name="40 % - Aksentti3 8 4" xfId="3044"/>
    <cellStyle name="40 % - Aksentti3 8 5" xfId="3045"/>
    <cellStyle name="40 % - Aksentti3 8 6" xfId="3046"/>
    <cellStyle name="40 % - Aksentti3 8 7" xfId="3047"/>
    <cellStyle name="40 % - Aksentti3 8 8" xfId="3048"/>
    <cellStyle name="40 % - Aksentti3 8 9" xfId="3049"/>
    <cellStyle name="40 % - Aksentti3 8_Tulokset" xfId="3050"/>
    <cellStyle name="40 % - Aksentti3 9" xfId="3051"/>
    <cellStyle name="40 % - Aksentti3 9 10" xfId="3052"/>
    <cellStyle name="40 % - Aksentti3 9 2" xfId="3053"/>
    <cellStyle name="40 % - Aksentti3 9 2 2" xfId="3054"/>
    <cellStyle name="40 % - Aksentti3 9 2 2 2" xfId="3055"/>
    <cellStyle name="40 % - Aksentti3 9 2 2_Tulokset" xfId="3056"/>
    <cellStyle name="40 % - Aksentti3 9 2 3" xfId="3057"/>
    <cellStyle name="40 % - Aksentti3 9 2_Tulokset" xfId="3058"/>
    <cellStyle name="40 % - Aksentti3 9 3" xfId="3059"/>
    <cellStyle name="40 % - Aksentti3 9 3 2" xfId="3060"/>
    <cellStyle name="40 % - Aksentti3 9 3_Tulokset" xfId="3061"/>
    <cellStyle name="40 % - Aksentti3 9 4" xfId="3062"/>
    <cellStyle name="40 % - Aksentti3 9 5" xfId="3063"/>
    <cellStyle name="40 % - Aksentti3 9 6" xfId="3064"/>
    <cellStyle name="40 % - Aksentti3 9 7" xfId="3065"/>
    <cellStyle name="40 % - Aksentti3 9 8" xfId="3066"/>
    <cellStyle name="40 % - Aksentti3 9 9" xfId="3067"/>
    <cellStyle name="40 % - Aksentti3 9_Tulokset" xfId="3068"/>
    <cellStyle name="40 % - Aksentti4" xfId="135" builtinId="43" customBuiltin="1"/>
    <cellStyle name="40 % - Aksentti4 10" xfId="3069"/>
    <cellStyle name="40 % - Aksentti4 10 10" xfId="3070"/>
    <cellStyle name="40 % - Aksentti4 10 2" xfId="3071"/>
    <cellStyle name="40 % - Aksentti4 10 2 2" xfId="3072"/>
    <cellStyle name="40 % - Aksentti4 10 2 2 2" xfId="3073"/>
    <cellStyle name="40 % - Aksentti4 10 2 2_Tulokset" xfId="3074"/>
    <cellStyle name="40 % - Aksentti4 10 2 3" xfId="3075"/>
    <cellStyle name="40 % - Aksentti4 10 2_Tulokset" xfId="3076"/>
    <cellStyle name="40 % - Aksentti4 10 3" xfId="3077"/>
    <cellStyle name="40 % - Aksentti4 10 3 2" xfId="3078"/>
    <cellStyle name="40 % - Aksentti4 10 3_Tulokset" xfId="3079"/>
    <cellStyle name="40 % - Aksentti4 10 4" xfId="3080"/>
    <cellStyle name="40 % - Aksentti4 10 5" xfId="3081"/>
    <cellStyle name="40 % - Aksentti4 10 6" xfId="3082"/>
    <cellStyle name="40 % - Aksentti4 10 7" xfId="3083"/>
    <cellStyle name="40 % - Aksentti4 10 8" xfId="3084"/>
    <cellStyle name="40 % - Aksentti4 10 9" xfId="3085"/>
    <cellStyle name="40 % - Aksentti4 10_Tulokset" xfId="3086"/>
    <cellStyle name="40 % - Aksentti4 11" xfId="3087"/>
    <cellStyle name="40 % - Aksentti4 11 10" xfId="3088"/>
    <cellStyle name="40 % - Aksentti4 11 2" xfId="3089"/>
    <cellStyle name="40 % - Aksentti4 11 2 2" xfId="3090"/>
    <cellStyle name="40 % - Aksentti4 11 2 2 2" xfId="3091"/>
    <cellStyle name="40 % - Aksentti4 11 2 2_Tulokset" xfId="3092"/>
    <cellStyle name="40 % - Aksentti4 11 2 3" xfId="3093"/>
    <cellStyle name="40 % - Aksentti4 11 2_Tulokset" xfId="3094"/>
    <cellStyle name="40 % - Aksentti4 11 3" xfId="3095"/>
    <cellStyle name="40 % - Aksentti4 11 3 2" xfId="3096"/>
    <cellStyle name="40 % - Aksentti4 11 3_Tulokset" xfId="3097"/>
    <cellStyle name="40 % - Aksentti4 11 4" xfId="3098"/>
    <cellStyle name="40 % - Aksentti4 11 5" xfId="3099"/>
    <cellStyle name="40 % - Aksentti4 11 6" xfId="3100"/>
    <cellStyle name="40 % - Aksentti4 11 7" xfId="3101"/>
    <cellStyle name="40 % - Aksentti4 11 8" xfId="3102"/>
    <cellStyle name="40 % - Aksentti4 11 9" xfId="3103"/>
    <cellStyle name="40 % - Aksentti4 11_Tulokset" xfId="3104"/>
    <cellStyle name="40 % - Aksentti4 12" xfId="3105"/>
    <cellStyle name="40 % - Aksentti4 12 10" xfId="3106"/>
    <cellStyle name="40 % - Aksentti4 12 2" xfId="3107"/>
    <cellStyle name="40 % - Aksentti4 12 2 2" xfId="3108"/>
    <cellStyle name="40 % - Aksentti4 12 2 2 2" xfId="3109"/>
    <cellStyle name="40 % - Aksentti4 12 2 2_Tulokset" xfId="3110"/>
    <cellStyle name="40 % - Aksentti4 12 2 3" xfId="3111"/>
    <cellStyle name="40 % - Aksentti4 12 2_Tulokset" xfId="3112"/>
    <cellStyle name="40 % - Aksentti4 12 3" xfId="3113"/>
    <cellStyle name="40 % - Aksentti4 12 3 2" xfId="3114"/>
    <cellStyle name="40 % - Aksentti4 12 3_Tulokset" xfId="3115"/>
    <cellStyle name="40 % - Aksentti4 12 4" xfId="3116"/>
    <cellStyle name="40 % - Aksentti4 12 5" xfId="3117"/>
    <cellStyle name="40 % - Aksentti4 12 6" xfId="3118"/>
    <cellStyle name="40 % - Aksentti4 12 7" xfId="3119"/>
    <cellStyle name="40 % - Aksentti4 12 8" xfId="3120"/>
    <cellStyle name="40 % - Aksentti4 12 9" xfId="3121"/>
    <cellStyle name="40 % - Aksentti4 12_Tulokset" xfId="3122"/>
    <cellStyle name="40 % - Aksentti4 13" xfId="3123"/>
    <cellStyle name="40 % - Aksentti4 13 10" xfId="3124"/>
    <cellStyle name="40 % - Aksentti4 13 2" xfId="3125"/>
    <cellStyle name="40 % - Aksentti4 13 2 2" xfId="3126"/>
    <cellStyle name="40 % - Aksentti4 13 2_Tulokset" xfId="3127"/>
    <cellStyle name="40 % - Aksentti4 13 3" xfId="3128"/>
    <cellStyle name="40 % - Aksentti4 13 4" xfId="3129"/>
    <cellStyle name="40 % - Aksentti4 13 5" xfId="3130"/>
    <cellStyle name="40 % - Aksentti4 13 6" xfId="3131"/>
    <cellStyle name="40 % - Aksentti4 13 7" xfId="3132"/>
    <cellStyle name="40 % - Aksentti4 13 8" xfId="3133"/>
    <cellStyle name="40 % - Aksentti4 13 9" xfId="3134"/>
    <cellStyle name="40 % - Aksentti4 13_Tulokset" xfId="3135"/>
    <cellStyle name="40 % - Aksentti4 14" xfId="3136"/>
    <cellStyle name="40 % - Aksentti4 14 10" xfId="3137"/>
    <cellStyle name="40 % - Aksentti4 14 2" xfId="3138"/>
    <cellStyle name="40 % - Aksentti4 14 2 2" xfId="3139"/>
    <cellStyle name="40 % - Aksentti4 14 2_Tulokset" xfId="3140"/>
    <cellStyle name="40 % - Aksentti4 14 3" xfId="3141"/>
    <cellStyle name="40 % - Aksentti4 14 4" xfId="3142"/>
    <cellStyle name="40 % - Aksentti4 14 5" xfId="3143"/>
    <cellStyle name="40 % - Aksentti4 14 6" xfId="3144"/>
    <cellStyle name="40 % - Aksentti4 14 7" xfId="3145"/>
    <cellStyle name="40 % - Aksentti4 14 8" xfId="3146"/>
    <cellStyle name="40 % - Aksentti4 14 9" xfId="3147"/>
    <cellStyle name="40 % - Aksentti4 14_Tulokset" xfId="3148"/>
    <cellStyle name="40 % - Aksentti4 15" xfId="3149"/>
    <cellStyle name="40 % - Aksentti4 15 10" xfId="3150"/>
    <cellStyle name="40 % - Aksentti4 15 2" xfId="3151"/>
    <cellStyle name="40 % - Aksentti4 15 2 2" xfId="3152"/>
    <cellStyle name="40 % - Aksentti4 15 2_Tulokset" xfId="3153"/>
    <cellStyle name="40 % - Aksentti4 15 3" xfId="3154"/>
    <cellStyle name="40 % - Aksentti4 15 4" xfId="3155"/>
    <cellStyle name="40 % - Aksentti4 15 5" xfId="3156"/>
    <cellStyle name="40 % - Aksentti4 15 6" xfId="3157"/>
    <cellStyle name="40 % - Aksentti4 15 7" xfId="3158"/>
    <cellStyle name="40 % - Aksentti4 15 8" xfId="3159"/>
    <cellStyle name="40 % - Aksentti4 15 9" xfId="3160"/>
    <cellStyle name="40 % - Aksentti4 15_Tulokset" xfId="3161"/>
    <cellStyle name="40 % - Aksentti4 16" xfId="3162"/>
    <cellStyle name="40 % - Aksentti4 17" xfId="3163"/>
    <cellStyle name="40 % - Aksentti4 18" xfId="3164"/>
    <cellStyle name="40 % - Aksentti4 19" xfId="3165"/>
    <cellStyle name="40 % - Aksentti4 2" xfId="12"/>
    <cellStyle name="40 % - Aksentti4 2 10" xfId="3167"/>
    <cellStyle name="40 % - Aksentti4 2 11" xfId="3168"/>
    <cellStyle name="40 % - Aksentti4 2 12" xfId="193"/>
    <cellStyle name="40 % - Aksentti4 2 2" xfId="194"/>
    <cellStyle name="40 % - Aksentti4 2 2 10" xfId="3170"/>
    <cellStyle name="40 % - Aksentti4 2 2 11" xfId="3171"/>
    <cellStyle name="40 % - Aksentti4 2 2 2" xfId="3172"/>
    <cellStyle name="40 % - Aksentti4 2 2 2 2" xfId="3173"/>
    <cellStyle name="40 % - Aksentti4 2 2 2 3" xfId="3174"/>
    <cellStyle name="40 % - Aksentti4 2 2 2_Tulokset" xfId="3175"/>
    <cellStyle name="40 % - Aksentti4 2 2 3" xfId="3176"/>
    <cellStyle name="40 % - Aksentti4 2 2 4" xfId="3177"/>
    <cellStyle name="40 % - Aksentti4 2 2 5" xfId="3178"/>
    <cellStyle name="40 % - Aksentti4 2 2 6" xfId="3179"/>
    <cellStyle name="40 % - Aksentti4 2 2 7" xfId="3180"/>
    <cellStyle name="40 % - Aksentti4 2 2 8" xfId="3181"/>
    <cellStyle name="40 % - Aksentti4 2 2 9" xfId="3182"/>
    <cellStyle name="40 % - Aksentti4 2 2_FI VM maalis 2017" xfId="3169"/>
    <cellStyle name="40 % - Aksentti4 2 3" xfId="195"/>
    <cellStyle name="40 % - Aksentti4 2 3 2" xfId="3183"/>
    <cellStyle name="40 % - Aksentti4 2 3 2 2" xfId="3184"/>
    <cellStyle name="40 % - Aksentti4 2 3 2_Tulokset" xfId="3185"/>
    <cellStyle name="40 % - Aksentti4 2 3 3" xfId="3186"/>
    <cellStyle name="40 % - Aksentti4 2 3 4" xfId="3187"/>
    <cellStyle name="40 % - Aksentti4 2 3_Tulokset" xfId="3188"/>
    <cellStyle name="40 % - Aksentti4 2 4" xfId="3189"/>
    <cellStyle name="40 % - Aksentti4 2 4 2" xfId="3190"/>
    <cellStyle name="40 % - Aksentti4 2 4 2 2" xfId="3191"/>
    <cellStyle name="40 % - Aksentti4 2 4 2_Tulokset" xfId="3192"/>
    <cellStyle name="40 % - Aksentti4 2 4 3" xfId="3193"/>
    <cellStyle name="40 % - Aksentti4 2 4_Tulokset" xfId="3194"/>
    <cellStyle name="40 % - Aksentti4 2 5" xfId="3195"/>
    <cellStyle name="40 % - Aksentti4 2 5 2" xfId="3196"/>
    <cellStyle name="40 % - Aksentti4 2 5_Tulokset" xfId="3197"/>
    <cellStyle name="40 % - Aksentti4 2 6" xfId="3198"/>
    <cellStyle name="40 % - Aksentti4 2 7" xfId="3199"/>
    <cellStyle name="40 % - Aksentti4 2 8" xfId="3200"/>
    <cellStyle name="40 % - Aksentti4 2 9" xfId="3201"/>
    <cellStyle name="40 % - Aksentti4 2_FI VM maalis 2017" xfId="3166"/>
    <cellStyle name="40 % - Aksentti4 20" xfId="3202"/>
    <cellStyle name="40 % - Aksentti4 21" xfId="3203"/>
    <cellStyle name="40 % - Aksentti4 22" xfId="3204"/>
    <cellStyle name="40 % - Aksentti4 23" xfId="3205"/>
    <cellStyle name="40 % - Aksentti4 24" xfId="3206"/>
    <cellStyle name="40 % - Aksentti4 25" xfId="3207"/>
    <cellStyle name="40 % - Aksentti4 26" xfId="3208"/>
    <cellStyle name="40 % - Aksentti4 27" xfId="3209"/>
    <cellStyle name="40 % - Aksentti4 28" xfId="3210"/>
    <cellStyle name="40 % - Aksentti4 3" xfId="196"/>
    <cellStyle name="40 % - Aksentti4 3 10" xfId="3211"/>
    <cellStyle name="40 % - Aksentti4 3 11" xfId="3212"/>
    <cellStyle name="40 % - Aksentti4 3 2" xfId="3213"/>
    <cellStyle name="40 % - Aksentti4 3 2 10" xfId="3214"/>
    <cellStyle name="40 % - Aksentti4 3 2 2" xfId="3215"/>
    <cellStyle name="40 % - Aksentti4 3 2 2 2" xfId="3216"/>
    <cellStyle name="40 % - Aksentti4 3 2 2_Tulokset" xfId="3217"/>
    <cellStyle name="40 % - Aksentti4 3 2 3" xfId="3218"/>
    <cellStyle name="40 % - Aksentti4 3 2 4" xfId="3219"/>
    <cellStyle name="40 % - Aksentti4 3 2 5" xfId="3220"/>
    <cellStyle name="40 % - Aksentti4 3 2 6" xfId="3221"/>
    <cellStyle name="40 % - Aksentti4 3 2 7" xfId="3222"/>
    <cellStyle name="40 % - Aksentti4 3 2 8" xfId="3223"/>
    <cellStyle name="40 % - Aksentti4 3 2 9" xfId="3224"/>
    <cellStyle name="40 % - Aksentti4 3 2_Tulokset" xfId="3225"/>
    <cellStyle name="40 % - Aksentti4 3 3" xfId="3226"/>
    <cellStyle name="40 % - Aksentti4 3 3 2" xfId="3227"/>
    <cellStyle name="40 % - Aksentti4 3 3 2 2" xfId="3228"/>
    <cellStyle name="40 % - Aksentti4 3 3 2_Tulokset" xfId="3229"/>
    <cellStyle name="40 % - Aksentti4 3 3 3" xfId="3230"/>
    <cellStyle name="40 % - Aksentti4 3 3_Tulokset" xfId="3231"/>
    <cellStyle name="40 % - Aksentti4 3 4" xfId="3232"/>
    <cellStyle name="40 % - Aksentti4 3 4 2" xfId="3233"/>
    <cellStyle name="40 % - Aksentti4 3 4 2 2" xfId="3234"/>
    <cellStyle name="40 % - Aksentti4 3 4 2_Tulokset" xfId="3235"/>
    <cellStyle name="40 % - Aksentti4 3 4 3" xfId="3236"/>
    <cellStyle name="40 % - Aksentti4 3 4_Tulokset" xfId="3237"/>
    <cellStyle name="40 % - Aksentti4 3 5" xfId="3238"/>
    <cellStyle name="40 % - Aksentti4 3 5 2" xfId="3239"/>
    <cellStyle name="40 % - Aksentti4 3 5_Tulokset" xfId="3240"/>
    <cellStyle name="40 % - Aksentti4 3 6" xfId="3241"/>
    <cellStyle name="40 % - Aksentti4 3 7" xfId="3242"/>
    <cellStyle name="40 % - Aksentti4 3 8" xfId="3243"/>
    <cellStyle name="40 % - Aksentti4 3 9" xfId="3244"/>
    <cellStyle name="40 % - Aksentti4 3_Tulokset" xfId="3245"/>
    <cellStyle name="40 % - Aksentti4 4" xfId="3246"/>
    <cellStyle name="40 % - Aksentti4 4 10" xfId="3247"/>
    <cellStyle name="40 % - Aksentti4 4 2" xfId="3248"/>
    <cellStyle name="40 % - Aksentti4 4 2 2" xfId="3249"/>
    <cellStyle name="40 % - Aksentti4 4 2 2 2" xfId="3250"/>
    <cellStyle name="40 % - Aksentti4 4 2 2_Tulokset" xfId="3251"/>
    <cellStyle name="40 % - Aksentti4 4 2 3" xfId="3252"/>
    <cellStyle name="40 % - Aksentti4 4 2_Tulokset" xfId="3253"/>
    <cellStyle name="40 % - Aksentti4 4 3" xfId="3254"/>
    <cellStyle name="40 % - Aksentti4 4 3 2" xfId="3255"/>
    <cellStyle name="40 % - Aksentti4 4 3_Tulokset" xfId="3256"/>
    <cellStyle name="40 % - Aksentti4 4 4" xfId="3257"/>
    <cellStyle name="40 % - Aksentti4 4 5" xfId="3258"/>
    <cellStyle name="40 % - Aksentti4 4 6" xfId="3259"/>
    <cellStyle name="40 % - Aksentti4 4 7" xfId="3260"/>
    <cellStyle name="40 % - Aksentti4 4 8" xfId="3261"/>
    <cellStyle name="40 % - Aksentti4 4 9" xfId="3262"/>
    <cellStyle name="40 % - Aksentti4 4_Tulokset" xfId="3263"/>
    <cellStyle name="40 % - Aksentti4 5" xfId="3264"/>
    <cellStyle name="40 % - Aksentti4 5 10" xfId="3265"/>
    <cellStyle name="40 % - Aksentti4 5 2" xfId="3266"/>
    <cellStyle name="40 % - Aksentti4 5 2 2" xfId="3267"/>
    <cellStyle name="40 % - Aksentti4 5 2 2 2" xfId="3268"/>
    <cellStyle name="40 % - Aksentti4 5 2 2_Tulokset" xfId="3269"/>
    <cellStyle name="40 % - Aksentti4 5 2 3" xfId="3270"/>
    <cellStyle name="40 % - Aksentti4 5 2_Tulokset" xfId="3271"/>
    <cellStyle name="40 % - Aksentti4 5 3" xfId="3272"/>
    <cellStyle name="40 % - Aksentti4 5 3 2" xfId="3273"/>
    <cellStyle name="40 % - Aksentti4 5 3_Tulokset" xfId="3274"/>
    <cellStyle name="40 % - Aksentti4 5 4" xfId="3275"/>
    <cellStyle name="40 % - Aksentti4 5 5" xfId="3276"/>
    <cellStyle name="40 % - Aksentti4 5 6" xfId="3277"/>
    <cellStyle name="40 % - Aksentti4 5 7" xfId="3278"/>
    <cellStyle name="40 % - Aksentti4 5 8" xfId="3279"/>
    <cellStyle name="40 % - Aksentti4 5 9" xfId="3280"/>
    <cellStyle name="40 % - Aksentti4 5_Tulokset" xfId="3281"/>
    <cellStyle name="40 % - Aksentti4 6" xfId="3282"/>
    <cellStyle name="40 % - Aksentti4 6 10" xfId="3283"/>
    <cellStyle name="40 % - Aksentti4 6 2" xfId="3284"/>
    <cellStyle name="40 % - Aksentti4 6 2 2" xfId="3285"/>
    <cellStyle name="40 % - Aksentti4 6 2 2 2" xfId="3286"/>
    <cellStyle name="40 % - Aksentti4 6 2 2_Tulokset" xfId="3287"/>
    <cellStyle name="40 % - Aksentti4 6 2 3" xfId="3288"/>
    <cellStyle name="40 % - Aksentti4 6 2_Tulokset" xfId="3289"/>
    <cellStyle name="40 % - Aksentti4 6 3" xfId="3290"/>
    <cellStyle name="40 % - Aksentti4 6 3 2" xfId="3291"/>
    <cellStyle name="40 % - Aksentti4 6 3_Tulokset" xfId="3292"/>
    <cellStyle name="40 % - Aksentti4 6 4" xfId="3293"/>
    <cellStyle name="40 % - Aksentti4 6 5" xfId="3294"/>
    <cellStyle name="40 % - Aksentti4 6 6" xfId="3295"/>
    <cellStyle name="40 % - Aksentti4 6 7" xfId="3296"/>
    <cellStyle name="40 % - Aksentti4 6 8" xfId="3297"/>
    <cellStyle name="40 % - Aksentti4 6 9" xfId="3298"/>
    <cellStyle name="40 % - Aksentti4 6_Tulokset" xfId="3299"/>
    <cellStyle name="40 % - Aksentti4 7" xfId="3300"/>
    <cellStyle name="40 % - Aksentti4 7 10" xfId="3301"/>
    <cellStyle name="40 % - Aksentti4 7 2" xfId="3302"/>
    <cellStyle name="40 % - Aksentti4 7 2 2" xfId="3303"/>
    <cellStyle name="40 % - Aksentti4 7 2 2 2" xfId="3304"/>
    <cellStyle name="40 % - Aksentti4 7 2 2_Tulokset" xfId="3305"/>
    <cellStyle name="40 % - Aksentti4 7 2 3" xfId="3306"/>
    <cellStyle name="40 % - Aksentti4 7 2_Tulokset" xfId="3307"/>
    <cellStyle name="40 % - Aksentti4 7 3" xfId="3308"/>
    <cellStyle name="40 % - Aksentti4 7 3 2" xfId="3309"/>
    <cellStyle name="40 % - Aksentti4 7 3_Tulokset" xfId="3310"/>
    <cellStyle name="40 % - Aksentti4 7 4" xfId="3311"/>
    <cellStyle name="40 % - Aksentti4 7 5" xfId="3312"/>
    <cellStyle name="40 % - Aksentti4 7 6" xfId="3313"/>
    <cellStyle name="40 % - Aksentti4 7 7" xfId="3314"/>
    <cellStyle name="40 % - Aksentti4 7 8" xfId="3315"/>
    <cellStyle name="40 % - Aksentti4 7 9" xfId="3316"/>
    <cellStyle name="40 % - Aksentti4 7_Tulokset" xfId="3317"/>
    <cellStyle name="40 % - Aksentti4 8" xfId="3318"/>
    <cellStyle name="40 % - Aksentti4 8 10" xfId="3319"/>
    <cellStyle name="40 % - Aksentti4 8 2" xfId="3320"/>
    <cellStyle name="40 % - Aksentti4 8 2 2" xfId="3321"/>
    <cellStyle name="40 % - Aksentti4 8 2 2 2" xfId="3322"/>
    <cellStyle name="40 % - Aksentti4 8 2 2_Tulokset" xfId="3323"/>
    <cellStyle name="40 % - Aksentti4 8 2 3" xfId="3324"/>
    <cellStyle name="40 % - Aksentti4 8 2_Tulokset" xfId="3325"/>
    <cellStyle name="40 % - Aksentti4 8 3" xfId="3326"/>
    <cellStyle name="40 % - Aksentti4 8 3 2" xfId="3327"/>
    <cellStyle name="40 % - Aksentti4 8 3_Tulokset" xfId="3328"/>
    <cellStyle name="40 % - Aksentti4 8 4" xfId="3329"/>
    <cellStyle name="40 % - Aksentti4 8 5" xfId="3330"/>
    <cellStyle name="40 % - Aksentti4 8 6" xfId="3331"/>
    <cellStyle name="40 % - Aksentti4 8 7" xfId="3332"/>
    <cellStyle name="40 % - Aksentti4 8 8" xfId="3333"/>
    <cellStyle name="40 % - Aksentti4 8 9" xfId="3334"/>
    <cellStyle name="40 % - Aksentti4 8_Tulokset" xfId="3335"/>
    <cellStyle name="40 % - Aksentti4 9" xfId="3336"/>
    <cellStyle name="40 % - Aksentti4 9 10" xfId="3337"/>
    <cellStyle name="40 % - Aksentti4 9 2" xfId="3338"/>
    <cellStyle name="40 % - Aksentti4 9 2 2" xfId="3339"/>
    <cellStyle name="40 % - Aksentti4 9 2 2 2" xfId="3340"/>
    <cellStyle name="40 % - Aksentti4 9 2 2_Tulokset" xfId="3341"/>
    <cellStyle name="40 % - Aksentti4 9 2 3" xfId="3342"/>
    <cellStyle name="40 % - Aksentti4 9 2_Tulokset" xfId="3343"/>
    <cellStyle name="40 % - Aksentti4 9 3" xfId="3344"/>
    <cellStyle name="40 % - Aksentti4 9 3 2" xfId="3345"/>
    <cellStyle name="40 % - Aksentti4 9 3_Tulokset" xfId="3346"/>
    <cellStyle name="40 % - Aksentti4 9 4" xfId="3347"/>
    <cellStyle name="40 % - Aksentti4 9 5" xfId="3348"/>
    <cellStyle name="40 % - Aksentti4 9 6" xfId="3349"/>
    <cellStyle name="40 % - Aksentti4 9 7" xfId="3350"/>
    <cellStyle name="40 % - Aksentti4 9 8" xfId="3351"/>
    <cellStyle name="40 % - Aksentti4 9 9" xfId="3352"/>
    <cellStyle name="40 % - Aksentti4 9_Tulokset" xfId="3353"/>
    <cellStyle name="40 % - Aksentti5" xfId="139" builtinId="47" customBuiltin="1"/>
    <cellStyle name="40 % - Aksentti5 10" xfId="3354"/>
    <cellStyle name="40 % - Aksentti5 10 10" xfId="3355"/>
    <cellStyle name="40 % - Aksentti5 10 2" xfId="3356"/>
    <cellStyle name="40 % - Aksentti5 10 2 2" xfId="3357"/>
    <cellStyle name="40 % - Aksentti5 10 2 2 2" xfId="3358"/>
    <cellStyle name="40 % - Aksentti5 10 2 2_Tulokset" xfId="3359"/>
    <cellStyle name="40 % - Aksentti5 10 2 3" xfId="3360"/>
    <cellStyle name="40 % - Aksentti5 10 2_Tulokset" xfId="3361"/>
    <cellStyle name="40 % - Aksentti5 10 3" xfId="3362"/>
    <cellStyle name="40 % - Aksentti5 10 3 2" xfId="3363"/>
    <cellStyle name="40 % - Aksentti5 10 3_Tulokset" xfId="3364"/>
    <cellStyle name="40 % - Aksentti5 10 4" xfId="3365"/>
    <cellStyle name="40 % - Aksentti5 10 5" xfId="3366"/>
    <cellStyle name="40 % - Aksentti5 10 6" xfId="3367"/>
    <cellStyle name="40 % - Aksentti5 10 7" xfId="3368"/>
    <cellStyle name="40 % - Aksentti5 10 8" xfId="3369"/>
    <cellStyle name="40 % - Aksentti5 10 9" xfId="3370"/>
    <cellStyle name="40 % - Aksentti5 10_Tulokset" xfId="3371"/>
    <cellStyle name="40 % - Aksentti5 11" xfId="3372"/>
    <cellStyle name="40 % - Aksentti5 11 10" xfId="3373"/>
    <cellStyle name="40 % - Aksentti5 11 2" xfId="3374"/>
    <cellStyle name="40 % - Aksentti5 11 2 2" xfId="3375"/>
    <cellStyle name="40 % - Aksentti5 11 2 2 2" xfId="3376"/>
    <cellStyle name="40 % - Aksentti5 11 2 2_Tulokset" xfId="3377"/>
    <cellStyle name="40 % - Aksentti5 11 2 3" xfId="3378"/>
    <cellStyle name="40 % - Aksentti5 11 2_Tulokset" xfId="3379"/>
    <cellStyle name="40 % - Aksentti5 11 3" xfId="3380"/>
    <cellStyle name="40 % - Aksentti5 11 3 2" xfId="3381"/>
    <cellStyle name="40 % - Aksentti5 11 3_Tulokset" xfId="3382"/>
    <cellStyle name="40 % - Aksentti5 11 4" xfId="3383"/>
    <cellStyle name="40 % - Aksentti5 11 5" xfId="3384"/>
    <cellStyle name="40 % - Aksentti5 11 6" xfId="3385"/>
    <cellStyle name="40 % - Aksentti5 11 7" xfId="3386"/>
    <cellStyle name="40 % - Aksentti5 11 8" xfId="3387"/>
    <cellStyle name="40 % - Aksentti5 11 9" xfId="3388"/>
    <cellStyle name="40 % - Aksentti5 11_Tulokset" xfId="3389"/>
    <cellStyle name="40 % - Aksentti5 12" xfId="3390"/>
    <cellStyle name="40 % - Aksentti5 12 10" xfId="3391"/>
    <cellStyle name="40 % - Aksentti5 12 2" xfId="3392"/>
    <cellStyle name="40 % - Aksentti5 12 2 2" xfId="3393"/>
    <cellStyle name="40 % - Aksentti5 12 2 2 2" xfId="3394"/>
    <cellStyle name="40 % - Aksentti5 12 2 2_Tulokset" xfId="3395"/>
    <cellStyle name="40 % - Aksentti5 12 2 3" xfId="3396"/>
    <cellStyle name="40 % - Aksentti5 12 2_Tulokset" xfId="3397"/>
    <cellStyle name="40 % - Aksentti5 12 3" xfId="3398"/>
    <cellStyle name="40 % - Aksentti5 12 3 2" xfId="3399"/>
    <cellStyle name="40 % - Aksentti5 12 3_Tulokset" xfId="3400"/>
    <cellStyle name="40 % - Aksentti5 12 4" xfId="3401"/>
    <cellStyle name="40 % - Aksentti5 12 5" xfId="3402"/>
    <cellStyle name="40 % - Aksentti5 12 6" xfId="3403"/>
    <cellStyle name="40 % - Aksentti5 12 7" xfId="3404"/>
    <cellStyle name="40 % - Aksentti5 12 8" xfId="3405"/>
    <cellStyle name="40 % - Aksentti5 12 9" xfId="3406"/>
    <cellStyle name="40 % - Aksentti5 12_Tulokset" xfId="3407"/>
    <cellStyle name="40 % - Aksentti5 13" xfId="3408"/>
    <cellStyle name="40 % - Aksentti5 13 10" xfId="3409"/>
    <cellStyle name="40 % - Aksentti5 13 2" xfId="3410"/>
    <cellStyle name="40 % - Aksentti5 13 2 2" xfId="3411"/>
    <cellStyle name="40 % - Aksentti5 13 2_Tulokset" xfId="3412"/>
    <cellStyle name="40 % - Aksentti5 13 3" xfId="3413"/>
    <cellStyle name="40 % - Aksentti5 13 4" xfId="3414"/>
    <cellStyle name="40 % - Aksentti5 13 5" xfId="3415"/>
    <cellStyle name="40 % - Aksentti5 13 6" xfId="3416"/>
    <cellStyle name="40 % - Aksentti5 13 7" xfId="3417"/>
    <cellStyle name="40 % - Aksentti5 13 8" xfId="3418"/>
    <cellStyle name="40 % - Aksentti5 13 9" xfId="3419"/>
    <cellStyle name="40 % - Aksentti5 13_Tulokset" xfId="3420"/>
    <cellStyle name="40 % - Aksentti5 14" xfId="3421"/>
    <cellStyle name="40 % - Aksentti5 14 10" xfId="3422"/>
    <cellStyle name="40 % - Aksentti5 14 2" xfId="3423"/>
    <cellStyle name="40 % - Aksentti5 14 2 2" xfId="3424"/>
    <cellStyle name="40 % - Aksentti5 14 2_Tulokset" xfId="3425"/>
    <cellStyle name="40 % - Aksentti5 14 3" xfId="3426"/>
    <cellStyle name="40 % - Aksentti5 14 4" xfId="3427"/>
    <cellStyle name="40 % - Aksentti5 14 5" xfId="3428"/>
    <cellStyle name="40 % - Aksentti5 14 6" xfId="3429"/>
    <cellStyle name="40 % - Aksentti5 14 7" xfId="3430"/>
    <cellStyle name="40 % - Aksentti5 14 8" xfId="3431"/>
    <cellStyle name="40 % - Aksentti5 14 9" xfId="3432"/>
    <cellStyle name="40 % - Aksentti5 14_Tulokset" xfId="3433"/>
    <cellStyle name="40 % - Aksentti5 15" xfId="3434"/>
    <cellStyle name="40 % - Aksentti5 15 10" xfId="3435"/>
    <cellStyle name="40 % - Aksentti5 15 2" xfId="3436"/>
    <cellStyle name="40 % - Aksentti5 15 2 2" xfId="3437"/>
    <cellStyle name="40 % - Aksentti5 15 2_Tulokset" xfId="3438"/>
    <cellStyle name="40 % - Aksentti5 15 3" xfId="3439"/>
    <cellStyle name="40 % - Aksentti5 15 4" xfId="3440"/>
    <cellStyle name="40 % - Aksentti5 15 5" xfId="3441"/>
    <cellStyle name="40 % - Aksentti5 15 6" xfId="3442"/>
    <cellStyle name="40 % - Aksentti5 15 7" xfId="3443"/>
    <cellStyle name="40 % - Aksentti5 15 8" xfId="3444"/>
    <cellStyle name="40 % - Aksentti5 15 9" xfId="3445"/>
    <cellStyle name="40 % - Aksentti5 15_Tulokset" xfId="3446"/>
    <cellStyle name="40 % - Aksentti5 16" xfId="3447"/>
    <cellStyle name="40 % - Aksentti5 17" xfId="3448"/>
    <cellStyle name="40 % - Aksentti5 18" xfId="3449"/>
    <cellStyle name="40 % - Aksentti5 19" xfId="3450"/>
    <cellStyle name="40 % - Aksentti5 2" xfId="13"/>
    <cellStyle name="40 % - Aksentti5 2 10" xfId="3452"/>
    <cellStyle name="40 % - Aksentti5 2 11" xfId="3453"/>
    <cellStyle name="40 % - Aksentti5 2 12" xfId="197"/>
    <cellStyle name="40 % - Aksentti5 2 2" xfId="198"/>
    <cellStyle name="40 % - Aksentti5 2 2 10" xfId="3455"/>
    <cellStyle name="40 % - Aksentti5 2 2 11" xfId="3456"/>
    <cellStyle name="40 % - Aksentti5 2 2 2" xfId="3457"/>
    <cellStyle name="40 % - Aksentti5 2 2 2 2" xfId="3458"/>
    <cellStyle name="40 % - Aksentti5 2 2 2 3" xfId="3459"/>
    <cellStyle name="40 % - Aksentti5 2 2 2_Tulokset" xfId="3460"/>
    <cellStyle name="40 % - Aksentti5 2 2 3" xfId="3461"/>
    <cellStyle name="40 % - Aksentti5 2 2 4" xfId="3462"/>
    <cellStyle name="40 % - Aksentti5 2 2 5" xfId="3463"/>
    <cellStyle name="40 % - Aksentti5 2 2 6" xfId="3464"/>
    <cellStyle name="40 % - Aksentti5 2 2 7" xfId="3465"/>
    <cellStyle name="40 % - Aksentti5 2 2 8" xfId="3466"/>
    <cellStyle name="40 % - Aksentti5 2 2 9" xfId="3467"/>
    <cellStyle name="40 % - Aksentti5 2 2_FI VM maalis 2017" xfId="3454"/>
    <cellStyle name="40 % - Aksentti5 2 3" xfId="199"/>
    <cellStyle name="40 % - Aksentti5 2 3 2" xfId="3468"/>
    <cellStyle name="40 % - Aksentti5 2 3 2 2" xfId="3469"/>
    <cellStyle name="40 % - Aksentti5 2 3 2_Tulokset" xfId="3470"/>
    <cellStyle name="40 % - Aksentti5 2 3 3" xfId="3471"/>
    <cellStyle name="40 % - Aksentti5 2 3 4" xfId="3472"/>
    <cellStyle name="40 % - Aksentti5 2 3_Tulokset" xfId="3473"/>
    <cellStyle name="40 % - Aksentti5 2 4" xfId="3474"/>
    <cellStyle name="40 % - Aksentti5 2 4 2" xfId="3475"/>
    <cellStyle name="40 % - Aksentti5 2 4 2 2" xfId="3476"/>
    <cellStyle name="40 % - Aksentti5 2 4 2_Tulokset" xfId="3477"/>
    <cellStyle name="40 % - Aksentti5 2 4 3" xfId="3478"/>
    <cellStyle name="40 % - Aksentti5 2 4_Tulokset" xfId="3479"/>
    <cellStyle name="40 % - Aksentti5 2 5" xfId="3480"/>
    <cellStyle name="40 % - Aksentti5 2 5 2" xfId="3481"/>
    <cellStyle name="40 % - Aksentti5 2 5_Tulokset" xfId="3482"/>
    <cellStyle name="40 % - Aksentti5 2 6" xfId="3483"/>
    <cellStyle name="40 % - Aksentti5 2 7" xfId="3484"/>
    <cellStyle name="40 % - Aksentti5 2 8" xfId="3485"/>
    <cellStyle name="40 % - Aksentti5 2 9" xfId="3486"/>
    <cellStyle name="40 % - Aksentti5 2_FI VM maalis 2017" xfId="3451"/>
    <cellStyle name="40 % - Aksentti5 20" xfId="3487"/>
    <cellStyle name="40 % - Aksentti5 21" xfId="3488"/>
    <cellStyle name="40 % - Aksentti5 22" xfId="3489"/>
    <cellStyle name="40 % - Aksentti5 23" xfId="3490"/>
    <cellStyle name="40 % - Aksentti5 24" xfId="3491"/>
    <cellStyle name="40 % - Aksentti5 25" xfId="3492"/>
    <cellStyle name="40 % - Aksentti5 26" xfId="3493"/>
    <cellStyle name="40 % - Aksentti5 27" xfId="3494"/>
    <cellStyle name="40 % - Aksentti5 28" xfId="3495"/>
    <cellStyle name="40 % - Aksentti5 3" xfId="200"/>
    <cellStyle name="40 % - Aksentti5 3 10" xfId="3496"/>
    <cellStyle name="40 % - Aksentti5 3 11" xfId="3497"/>
    <cellStyle name="40 % - Aksentti5 3 2" xfId="3498"/>
    <cellStyle name="40 % - Aksentti5 3 2 10" xfId="3499"/>
    <cellStyle name="40 % - Aksentti5 3 2 2" xfId="3500"/>
    <cellStyle name="40 % - Aksentti5 3 2 2 2" xfId="3501"/>
    <cellStyle name="40 % - Aksentti5 3 2 2_Tulokset" xfId="3502"/>
    <cellStyle name="40 % - Aksentti5 3 2 3" xfId="3503"/>
    <cellStyle name="40 % - Aksentti5 3 2 4" xfId="3504"/>
    <cellStyle name="40 % - Aksentti5 3 2 5" xfId="3505"/>
    <cellStyle name="40 % - Aksentti5 3 2 6" xfId="3506"/>
    <cellStyle name="40 % - Aksentti5 3 2 7" xfId="3507"/>
    <cellStyle name="40 % - Aksentti5 3 2 8" xfId="3508"/>
    <cellStyle name="40 % - Aksentti5 3 2 9" xfId="3509"/>
    <cellStyle name="40 % - Aksentti5 3 2_Tulokset" xfId="3510"/>
    <cellStyle name="40 % - Aksentti5 3 3" xfId="3511"/>
    <cellStyle name="40 % - Aksentti5 3 3 2" xfId="3512"/>
    <cellStyle name="40 % - Aksentti5 3 3 2 2" xfId="3513"/>
    <cellStyle name="40 % - Aksentti5 3 3 2_Tulokset" xfId="3514"/>
    <cellStyle name="40 % - Aksentti5 3 3 3" xfId="3515"/>
    <cellStyle name="40 % - Aksentti5 3 3_Tulokset" xfId="3516"/>
    <cellStyle name="40 % - Aksentti5 3 4" xfId="3517"/>
    <cellStyle name="40 % - Aksentti5 3 4 2" xfId="3518"/>
    <cellStyle name="40 % - Aksentti5 3 4 2 2" xfId="3519"/>
    <cellStyle name="40 % - Aksentti5 3 4 2_Tulokset" xfId="3520"/>
    <cellStyle name="40 % - Aksentti5 3 4 3" xfId="3521"/>
    <cellStyle name="40 % - Aksentti5 3 4_Tulokset" xfId="3522"/>
    <cellStyle name="40 % - Aksentti5 3 5" xfId="3523"/>
    <cellStyle name="40 % - Aksentti5 3 5 2" xfId="3524"/>
    <cellStyle name="40 % - Aksentti5 3 5_Tulokset" xfId="3525"/>
    <cellStyle name="40 % - Aksentti5 3 6" xfId="3526"/>
    <cellStyle name="40 % - Aksentti5 3 7" xfId="3527"/>
    <cellStyle name="40 % - Aksentti5 3 8" xfId="3528"/>
    <cellStyle name="40 % - Aksentti5 3 9" xfId="3529"/>
    <cellStyle name="40 % - Aksentti5 3_Tulokset" xfId="3530"/>
    <cellStyle name="40 % - Aksentti5 4" xfId="3531"/>
    <cellStyle name="40 % - Aksentti5 4 10" xfId="3532"/>
    <cellStyle name="40 % - Aksentti5 4 2" xfId="3533"/>
    <cellStyle name="40 % - Aksentti5 4 2 2" xfId="3534"/>
    <cellStyle name="40 % - Aksentti5 4 2 2 2" xfId="3535"/>
    <cellStyle name="40 % - Aksentti5 4 2 2_Tulokset" xfId="3536"/>
    <cellStyle name="40 % - Aksentti5 4 2 3" xfId="3537"/>
    <cellStyle name="40 % - Aksentti5 4 2_Tulokset" xfId="3538"/>
    <cellStyle name="40 % - Aksentti5 4 3" xfId="3539"/>
    <cellStyle name="40 % - Aksentti5 4 3 2" xfId="3540"/>
    <cellStyle name="40 % - Aksentti5 4 3_Tulokset" xfId="3541"/>
    <cellStyle name="40 % - Aksentti5 4 4" xfId="3542"/>
    <cellStyle name="40 % - Aksentti5 4 5" xfId="3543"/>
    <cellStyle name="40 % - Aksentti5 4 6" xfId="3544"/>
    <cellStyle name="40 % - Aksentti5 4 7" xfId="3545"/>
    <cellStyle name="40 % - Aksentti5 4 8" xfId="3546"/>
    <cellStyle name="40 % - Aksentti5 4 9" xfId="3547"/>
    <cellStyle name="40 % - Aksentti5 4_Tulokset" xfId="3548"/>
    <cellStyle name="40 % - Aksentti5 5" xfId="3549"/>
    <cellStyle name="40 % - Aksentti5 5 10" xfId="3550"/>
    <cellStyle name="40 % - Aksentti5 5 2" xfId="3551"/>
    <cellStyle name="40 % - Aksentti5 5 2 2" xfId="3552"/>
    <cellStyle name="40 % - Aksentti5 5 2 2 2" xfId="3553"/>
    <cellStyle name="40 % - Aksentti5 5 2 2_Tulokset" xfId="3554"/>
    <cellStyle name="40 % - Aksentti5 5 2 3" xfId="3555"/>
    <cellStyle name="40 % - Aksentti5 5 2_Tulokset" xfId="3556"/>
    <cellStyle name="40 % - Aksentti5 5 3" xfId="3557"/>
    <cellStyle name="40 % - Aksentti5 5 3 2" xfId="3558"/>
    <cellStyle name="40 % - Aksentti5 5 3_Tulokset" xfId="3559"/>
    <cellStyle name="40 % - Aksentti5 5 4" xfId="3560"/>
    <cellStyle name="40 % - Aksentti5 5 5" xfId="3561"/>
    <cellStyle name="40 % - Aksentti5 5 6" xfId="3562"/>
    <cellStyle name="40 % - Aksentti5 5 7" xfId="3563"/>
    <cellStyle name="40 % - Aksentti5 5 8" xfId="3564"/>
    <cellStyle name="40 % - Aksentti5 5 9" xfId="3565"/>
    <cellStyle name="40 % - Aksentti5 5_Tulokset" xfId="3566"/>
    <cellStyle name="40 % - Aksentti5 6" xfId="3567"/>
    <cellStyle name="40 % - Aksentti5 6 10" xfId="3568"/>
    <cellStyle name="40 % - Aksentti5 6 2" xfId="3569"/>
    <cellStyle name="40 % - Aksentti5 6 2 2" xfId="3570"/>
    <cellStyle name="40 % - Aksentti5 6 2 2 2" xfId="3571"/>
    <cellStyle name="40 % - Aksentti5 6 2 2_Tulokset" xfId="3572"/>
    <cellStyle name="40 % - Aksentti5 6 2 3" xfId="3573"/>
    <cellStyle name="40 % - Aksentti5 6 2_Tulokset" xfId="3574"/>
    <cellStyle name="40 % - Aksentti5 6 3" xfId="3575"/>
    <cellStyle name="40 % - Aksentti5 6 3 2" xfId="3576"/>
    <cellStyle name="40 % - Aksentti5 6 3_Tulokset" xfId="3577"/>
    <cellStyle name="40 % - Aksentti5 6 4" xfId="3578"/>
    <cellStyle name="40 % - Aksentti5 6 5" xfId="3579"/>
    <cellStyle name="40 % - Aksentti5 6 6" xfId="3580"/>
    <cellStyle name="40 % - Aksentti5 6 7" xfId="3581"/>
    <cellStyle name="40 % - Aksentti5 6 8" xfId="3582"/>
    <cellStyle name="40 % - Aksentti5 6 9" xfId="3583"/>
    <cellStyle name="40 % - Aksentti5 6_Tulokset" xfId="3584"/>
    <cellStyle name="40 % - Aksentti5 7" xfId="3585"/>
    <cellStyle name="40 % - Aksentti5 7 10" xfId="3586"/>
    <cellStyle name="40 % - Aksentti5 7 2" xfId="3587"/>
    <cellStyle name="40 % - Aksentti5 7 2 2" xfId="3588"/>
    <cellStyle name="40 % - Aksentti5 7 2 2 2" xfId="3589"/>
    <cellStyle name="40 % - Aksentti5 7 2 2_Tulokset" xfId="3590"/>
    <cellStyle name="40 % - Aksentti5 7 2 3" xfId="3591"/>
    <cellStyle name="40 % - Aksentti5 7 2_Tulokset" xfId="3592"/>
    <cellStyle name="40 % - Aksentti5 7 3" xfId="3593"/>
    <cellStyle name="40 % - Aksentti5 7 3 2" xfId="3594"/>
    <cellStyle name="40 % - Aksentti5 7 3_Tulokset" xfId="3595"/>
    <cellStyle name="40 % - Aksentti5 7 4" xfId="3596"/>
    <cellStyle name="40 % - Aksentti5 7 5" xfId="3597"/>
    <cellStyle name="40 % - Aksentti5 7 6" xfId="3598"/>
    <cellStyle name="40 % - Aksentti5 7 7" xfId="3599"/>
    <cellStyle name="40 % - Aksentti5 7 8" xfId="3600"/>
    <cellStyle name="40 % - Aksentti5 7 9" xfId="3601"/>
    <cellStyle name="40 % - Aksentti5 7_Tulokset" xfId="3602"/>
    <cellStyle name="40 % - Aksentti5 8" xfId="3603"/>
    <cellStyle name="40 % - Aksentti5 8 10" xfId="3604"/>
    <cellStyle name="40 % - Aksentti5 8 2" xfId="3605"/>
    <cellStyle name="40 % - Aksentti5 8 2 2" xfId="3606"/>
    <cellStyle name="40 % - Aksentti5 8 2 2 2" xfId="3607"/>
    <cellStyle name="40 % - Aksentti5 8 2 2_Tulokset" xfId="3608"/>
    <cellStyle name="40 % - Aksentti5 8 2 3" xfId="3609"/>
    <cellStyle name="40 % - Aksentti5 8 2_Tulokset" xfId="3610"/>
    <cellStyle name="40 % - Aksentti5 8 3" xfId="3611"/>
    <cellStyle name="40 % - Aksentti5 8 3 2" xfId="3612"/>
    <cellStyle name="40 % - Aksentti5 8 3_Tulokset" xfId="3613"/>
    <cellStyle name="40 % - Aksentti5 8 4" xfId="3614"/>
    <cellStyle name="40 % - Aksentti5 8 5" xfId="3615"/>
    <cellStyle name="40 % - Aksentti5 8 6" xfId="3616"/>
    <cellStyle name="40 % - Aksentti5 8 7" xfId="3617"/>
    <cellStyle name="40 % - Aksentti5 8 8" xfId="3618"/>
    <cellStyle name="40 % - Aksentti5 8 9" xfId="3619"/>
    <cellStyle name="40 % - Aksentti5 8_Tulokset" xfId="3620"/>
    <cellStyle name="40 % - Aksentti5 9" xfId="3621"/>
    <cellStyle name="40 % - Aksentti5 9 10" xfId="3622"/>
    <cellStyle name="40 % - Aksentti5 9 2" xfId="3623"/>
    <cellStyle name="40 % - Aksentti5 9 2 2" xfId="3624"/>
    <cellStyle name="40 % - Aksentti5 9 2 2 2" xfId="3625"/>
    <cellStyle name="40 % - Aksentti5 9 2 2_Tulokset" xfId="3626"/>
    <cellStyle name="40 % - Aksentti5 9 2 3" xfId="3627"/>
    <cellStyle name="40 % - Aksentti5 9 2_Tulokset" xfId="3628"/>
    <cellStyle name="40 % - Aksentti5 9 3" xfId="3629"/>
    <cellStyle name="40 % - Aksentti5 9 3 2" xfId="3630"/>
    <cellStyle name="40 % - Aksentti5 9 3_Tulokset" xfId="3631"/>
    <cellStyle name="40 % - Aksentti5 9 4" xfId="3632"/>
    <cellStyle name="40 % - Aksentti5 9 5" xfId="3633"/>
    <cellStyle name="40 % - Aksentti5 9 6" xfId="3634"/>
    <cellStyle name="40 % - Aksentti5 9 7" xfId="3635"/>
    <cellStyle name="40 % - Aksentti5 9 8" xfId="3636"/>
    <cellStyle name="40 % - Aksentti5 9 9" xfId="3637"/>
    <cellStyle name="40 % - Aksentti5 9_Tulokset" xfId="3638"/>
    <cellStyle name="40 % - Aksentti6" xfId="143" builtinId="51" customBuiltin="1"/>
    <cellStyle name="40 % - Aksentti6 10" xfId="3639"/>
    <cellStyle name="40 % - Aksentti6 10 10" xfId="3640"/>
    <cellStyle name="40 % - Aksentti6 10 2" xfId="3641"/>
    <cellStyle name="40 % - Aksentti6 10 2 2" xfId="3642"/>
    <cellStyle name="40 % - Aksentti6 10 2 2 2" xfId="3643"/>
    <cellStyle name="40 % - Aksentti6 10 2 2_Tulokset" xfId="3644"/>
    <cellStyle name="40 % - Aksentti6 10 2 3" xfId="3645"/>
    <cellStyle name="40 % - Aksentti6 10 2_Tulokset" xfId="3646"/>
    <cellStyle name="40 % - Aksentti6 10 3" xfId="3647"/>
    <cellStyle name="40 % - Aksentti6 10 3 2" xfId="3648"/>
    <cellStyle name="40 % - Aksentti6 10 3_Tulokset" xfId="3649"/>
    <cellStyle name="40 % - Aksentti6 10 4" xfId="3650"/>
    <cellStyle name="40 % - Aksentti6 10 5" xfId="3651"/>
    <cellStyle name="40 % - Aksentti6 10 6" xfId="3652"/>
    <cellStyle name="40 % - Aksentti6 10 7" xfId="3653"/>
    <cellStyle name="40 % - Aksentti6 10 8" xfId="3654"/>
    <cellStyle name="40 % - Aksentti6 10 9" xfId="3655"/>
    <cellStyle name="40 % - Aksentti6 10_Tulokset" xfId="3656"/>
    <cellStyle name="40 % - Aksentti6 11" xfId="3657"/>
    <cellStyle name="40 % - Aksentti6 11 10" xfId="3658"/>
    <cellStyle name="40 % - Aksentti6 11 2" xfId="3659"/>
    <cellStyle name="40 % - Aksentti6 11 2 2" xfId="3660"/>
    <cellStyle name="40 % - Aksentti6 11 2 2 2" xfId="3661"/>
    <cellStyle name="40 % - Aksentti6 11 2 2_Tulokset" xfId="3662"/>
    <cellStyle name="40 % - Aksentti6 11 2 3" xfId="3663"/>
    <cellStyle name="40 % - Aksentti6 11 2_Tulokset" xfId="3664"/>
    <cellStyle name="40 % - Aksentti6 11 3" xfId="3665"/>
    <cellStyle name="40 % - Aksentti6 11 3 2" xfId="3666"/>
    <cellStyle name="40 % - Aksentti6 11 3_Tulokset" xfId="3667"/>
    <cellStyle name="40 % - Aksentti6 11 4" xfId="3668"/>
    <cellStyle name="40 % - Aksentti6 11 5" xfId="3669"/>
    <cellStyle name="40 % - Aksentti6 11 6" xfId="3670"/>
    <cellStyle name="40 % - Aksentti6 11 7" xfId="3671"/>
    <cellStyle name="40 % - Aksentti6 11 8" xfId="3672"/>
    <cellStyle name="40 % - Aksentti6 11 9" xfId="3673"/>
    <cellStyle name="40 % - Aksentti6 11_Tulokset" xfId="3674"/>
    <cellStyle name="40 % - Aksentti6 12" xfId="3675"/>
    <cellStyle name="40 % - Aksentti6 12 10" xfId="3676"/>
    <cellStyle name="40 % - Aksentti6 12 2" xfId="3677"/>
    <cellStyle name="40 % - Aksentti6 12 2 2" xfId="3678"/>
    <cellStyle name="40 % - Aksentti6 12 2 2 2" xfId="3679"/>
    <cellStyle name="40 % - Aksentti6 12 2 2_Tulokset" xfId="3680"/>
    <cellStyle name="40 % - Aksentti6 12 2 3" xfId="3681"/>
    <cellStyle name="40 % - Aksentti6 12 2_Tulokset" xfId="3682"/>
    <cellStyle name="40 % - Aksentti6 12 3" xfId="3683"/>
    <cellStyle name="40 % - Aksentti6 12 3 2" xfId="3684"/>
    <cellStyle name="40 % - Aksentti6 12 3_Tulokset" xfId="3685"/>
    <cellStyle name="40 % - Aksentti6 12 4" xfId="3686"/>
    <cellStyle name="40 % - Aksentti6 12 5" xfId="3687"/>
    <cellStyle name="40 % - Aksentti6 12 6" xfId="3688"/>
    <cellStyle name="40 % - Aksentti6 12 7" xfId="3689"/>
    <cellStyle name="40 % - Aksentti6 12 8" xfId="3690"/>
    <cellStyle name="40 % - Aksentti6 12 9" xfId="3691"/>
    <cellStyle name="40 % - Aksentti6 12_Tulokset" xfId="3692"/>
    <cellStyle name="40 % - Aksentti6 13" xfId="3693"/>
    <cellStyle name="40 % - Aksentti6 13 10" xfId="3694"/>
    <cellStyle name="40 % - Aksentti6 13 2" xfId="3695"/>
    <cellStyle name="40 % - Aksentti6 13 2 2" xfId="3696"/>
    <cellStyle name="40 % - Aksentti6 13 2_Tulokset" xfId="3697"/>
    <cellStyle name="40 % - Aksentti6 13 3" xfId="3698"/>
    <cellStyle name="40 % - Aksentti6 13 4" xfId="3699"/>
    <cellStyle name="40 % - Aksentti6 13 5" xfId="3700"/>
    <cellStyle name="40 % - Aksentti6 13 6" xfId="3701"/>
    <cellStyle name="40 % - Aksentti6 13 7" xfId="3702"/>
    <cellStyle name="40 % - Aksentti6 13 8" xfId="3703"/>
    <cellStyle name="40 % - Aksentti6 13 9" xfId="3704"/>
    <cellStyle name="40 % - Aksentti6 13_Tulokset" xfId="3705"/>
    <cellStyle name="40 % - Aksentti6 14" xfId="3706"/>
    <cellStyle name="40 % - Aksentti6 14 10" xfId="3707"/>
    <cellStyle name="40 % - Aksentti6 14 2" xfId="3708"/>
    <cellStyle name="40 % - Aksentti6 14 2 2" xfId="3709"/>
    <cellStyle name="40 % - Aksentti6 14 2_Tulokset" xfId="3710"/>
    <cellStyle name="40 % - Aksentti6 14 3" xfId="3711"/>
    <cellStyle name="40 % - Aksentti6 14 4" xfId="3712"/>
    <cellStyle name="40 % - Aksentti6 14 5" xfId="3713"/>
    <cellStyle name="40 % - Aksentti6 14 6" xfId="3714"/>
    <cellStyle name="40 % - Aksentti6 14 7" xfId="3715"/>
    <cellStyle name="40 % - Aksentti6 14 8" xfId="3716"/>
    <cellStyle name="40 % - Aksentti6 14 9" xfId="3717"/>
    <cellStyle name="40 % - Aksentti6 14_Tulokset" xfId="3718"/>
    <cellStyle name="40 % - Aksentti6 15" xfId="3719"/>
    <cellStyle name="40 % - Aksentti6 15 10" xfId="3720"/>
    <cellStyle name="40 % - Aksentti6 15 2" xfId="3721"/>
    <cellStyle name="40 % - Aksentti6 15 2 2" xfId="3722"/>
    <cellStyle name="40 % - Aksentti6 15 2_Tulokset" xfId="3723"/>
    <cellStyle name="40 % - Aksentti6 15 3" xfId="3724"/>
    <cellStyle name="40 % - Aksentti6 15 4" xfId="3725"/>
    <cellStyle name="40 % - Aksentti6 15 5" xfId="3726"/>
    <cellStyle name="40 % - Aksentti6 15 6" xfId="3727"/>
    <cellStyle name="40 % - Aksentti6 15 7" xfId="3728"/>
    <cellStyle name="40 % - Aksentti6 15 8" xfId="3729"/>
    <cellStyle name="40 % - Aksentti6 15 9" xfId="3730"/>
    <cellStyle name="40 % - Aksentti6 15_Tulokset" xfId="3731"/>
    <cellStyle name="40 % - Aksentti6 16" xfId="3732"/>
    <cellStyle name="40 % - Aksentti6 17" xfId="3733"/>
    <cellStyle name="40 % - Aksentti6 18" xfId="3734"/>
    <cellStyle name="40 % - Aksentti6 19" xfId="3735"/>
    <cellStyle name="40 % - Aksentti6 2" xfId="14"/>
    <cellStyle name="40 % - Aksentti6 2 10" xfId="3737"/>
    <cellStyle name="40 % - Aksentti6 2 11" xfId="3738"/>
    <cellStyle name="40 % - Aksentti6 2 12" xfId="201"/>
    <cellStyle name="40 % - Aksentti6 2 2" xfId="202"/>
    <cellStyle name="40 % - Aksentti6 2 2 10" xfId="3740"/>
    <cellStyle name="40 % - Aksentti6 2 2 11" xfId="3741"/>
    <cellStyle name="40 % - Aksentti6 2 2 2" xfId="3742"/>
    <cellStyle name="40 % - Aksentti6 2 2 2 2" xfId="3743"/>
    <cellStyle name="40 % - Aksentti6 2 2 2 3" xfId="3744"/>
    <cellStyle name="40 % - Aksentti6 2 2 2_Tulokset" xfId="3745"/>
    <cellStyle name="40 % - Aksentti6 2 2 3" xfId="3746"/>
    <cellStyle name="40 % - Aksentti6 2 2 4" xfId="3747"/>
    <cellStyle name="40 % - Aksentti6 2 2 5" xfId="3748"/>
    <cellStyle name="40 % - Aksentti6 2 2 6" xfId="3749"/>
    <cellStyle name="40 % - Aksentti6 2 2 7" xfId="3750"/>
    <cellStyle name="40 % - Aksentti6 2 2 8" xfId="3751"/>
    <cellStyle name="40 % - Aksentti6 2 2 9" xfId="3752"/>
    <cellStyle name="40 % - Aksentti6 2 2_FI VM maalis 2017" xfId="3739"/>
    <cellStyle name="40 % - Aksentti6 2 3" xfId="203"/>
    <cellStyle name="40 % - Aksentti6 2 3 2" xfId="3753"/>
    <cellStyle name="40 % - Aksentti6 2 3 2 2" xfId="3754"/>
    <cellStyle name="40 % - Aksentti6 2 3 2_Tulokset" xfId="3755"/>
    <cellStyle name="40 % - Aksentti6 2 3 3" xfId="3756"/>
    <cellStyle name="40 % - Aksentti6 2 3 4" xfId="3757"/>
    <cellStyle name="40 % - Aksentti6 2 3_Tulokset" xfId="3758"/>
    <cellStyle name="40 % - Aksentti6 2 4" xfId="3759"/>
    <cellStyle name="40 % - Aksentti6 2 4 2" xfId="3760"/>
    <cellStyle name="40 % - Aksentti6 2 4 2 2" xfId="3761"/>
    <cellStyle name="40 % - Aksentti6 2 4 2_Tulokset" xfId="3762"/>
    <cellStyle name="40 % - Aksentti6 2 4 3" xfId="3763"/>
    <cellStyle name="40 % - Aksentti6 2 4_Tulokset" xfId="3764"/>
    <cellStyle name="40 % - Aksentti6 2 5" xfId="3765"/>
    <cellStyle name="40 % - Aksentti6 2 5 2" xfId="3766"/>
    <cellStyle name="40 % - Aksentti6 2 5_Tulokset" xfId="3767"/>
    <cellStyle name="40 % - Aksentti6 2 6" xfId="3768"/>
    <cellStyle name="40 % - Aksentti6 2 7" xfId="3769"/>
    <cellStyle name="40 % - Aksentti6 2 8" xfId="3770"/>
    <cellStyle name="40 % - Aksentti6 2 9" xfId="3771"/>
    <cellStyle name="40 % - Aksentti6 2_FI VM maalis 2017" xfId="3736"/>
    <cellStyle name="40 % - Aksentti6 20" xfId="3772"/>
    <cellStyle name="40 % - Aksentti6 21" xfId="3773"/>
    <cellStyle name="40 % - Aksentti6 22" xfId="3774"/>
    <cellStyle name="40 % - Aksentti6 23" xfId="3775"/>
    <cellStyle name="40 % - Aksentti6 24" xfId="3776"/>
    <cellStyle name="40 % - Aksentti6 25" xfId="3777"/>
    <cellStyle name="40 % - Aksentti6 26" xfId="3778"/>
    <cellStyle name="40 % - Aksentti6 27" xfId="3779"/>
    <cellStyle name="40 % - Aksentti6 28" xfId="3780"/>
    <cellStyle name="40 % - Aksentti6 3" xfId="204"/>
    <cellStyle name="40 % - Aksentti6 3 10" xfId="3781"/>
    <cellStyle name="40 % - Aksentti6 3 11" xfId="3782"/>
    <cellStyle name="40 % - Aksentti6 3 2" xfId="3783"/>
    <cellStyle name="40 % - Aksentti6 3 2 10" xfId="3784"/>
    <cellStyle name="40 % - Aksentti6 3 2 2" xfId="3785"/>
    <cellStyle name="40 % - Aksentti6 3 2 2 2" xfId="3786"/>
    <cellStyle name="40 % - Aksentti6 3 2 2_Tulokset" xfId="3787"/>
    <cellStyle name="40 % - Aksentti6 3 2 3" xfId="3788"/>
    <cellStyle name="40 % - Aksentti6 3 2 4" xfId="3789"/>
    <cellStyle name="40 % - Aksentti6 3 2 5" xfId="3790"/>
    <cellStyle name="40 % - Aksentti6 3 2 6" xfId="3791"/>
    <cellStyle name="40 % - Aksentti6 3 2 7" xfId="3792"/>
    <cellStyle name="40 % - Aksentti6 3 2 8" xfId="3793"/>
    <cellStyle name="40 % - Aksentti6 3 2 9" xfId="3794"/>
    <cellStyle name="40 % - Aksentti6 3 2_Tulokset" xfId="3795"/>
    <cellStyle name="40 % - Aksentti6 3 3" xfId="3796"/>
    <cellStyle name="40 % - Aksentti6 3 3 2" xfId="3797"/>
    <cellStyle name="40 % - Aksentti6 3 3 2 2" xfId="3798"/>
    <cellStyle name="40 % - Aksentti6 3 3 2_Tulokset" xfId="3799"/>
    <cellStyle name="40 % - Aksentti6 3 3 3" xfId="3800"/>
    <cellStyle name="40 % - Aksentti6 3 3_Tulokset" xfId="3801"/>
    <cellStyle name="40 % - Aksentti6 3 4" xfId="3802"/>
    <cellStyle name="40 % - Aksentti6 3 4 2" xfId="3803"/>
    <cellStyle name="40 % - Aksentti6 3 4 2 2" xfId="3804"/>
    <cellStyle name="40 % - Aksentti6 3 4 2_Tulokset" xfId="3805"/>
    <cellStyle name="40 % - Aksentti6 3 4 3" xfId="3806"/>
    <cellStyle name="40 % - Aksentti6 3 4_Tulokset" xfId="3807"/>
    <cellStyle name="40 % - Aksentti6 3 5" xfId="3808"/>
    <cellStyle name="40 % - Aksentti6 3 5 2" xfId="3809"/>
    <cellStyle name="40 % - Aksentti6 3 5_Tulokset" xfId="3810"/>
    <cellStyle name="40 % - Aksentti6 3 6" xfId="3811"/>
    <cellStyle name="40 % - Aksentti6 3 7" xfId="3812"/>
    <cellStyle name="40 % - Aksentti6 3 8" xfId="3813"/>
    <cellStyle name="40 % - Aksentti6 3 9" xfId="3814"/>
    <cellStyle name="40 % - Aksentti6 3_Tulokset" xfId="3815"/>
    <cellStyle name="40 % - Aksentti6 4" xfId="3816"/>
    <cellStyle name="40 % - Aksentti6 4 10" xfId="3817"/>
    <cellStyle name="40 % - Aksentti6 4 2" xfId="3818"/>
    <cellStyle name="40 % - Aksentti6 4 2 2" xfId="3819"/>
    <cellStyle name="40 % - Aksentti6 4 2 2 2" xfId="3820"/>
    <cellStyle name="40 % - Aksentti6 4 2 2_Tulokset" xfId="3821"/>
    <cellStyle name="40 % - Aksentti6 4 2 3" xfId="3822"/>
    <cellStyle name="40 % - Aksentti6 4 2_Tulokset" xfId="3823"/>
    <cellStyle name="40 % - Aksentti6 4 3" xfId="3824"/>
    <cellStyle name="40 % - Aksentti6 4 3 2" xfId="3825"/>
    <cellStyle name="40 % - Aksentti6 4 3_Tulokset" xfId="3826"/>
    <cellStyle name="40 % - Aksentti6 4 4" xfId="3827"/>
    <cellStyle name="40 % - Aksentti6 4 5" xfId="3828"/>
    <cellStyle name="40 % - Aksentti6 4 6" xfId="3829"/>
    <cellStyle name="40 % - Aksentti6 4 7" xfId="3830"/>
    <cellStyle name="40 % - Aksentti6 4 8" xfId="3831"/>
    <cellStyle name="40 % - Aksentti6 4 9" xfId="3832"/>
    <cellStyle name="40 % - Aksentti6 4_Tulokset" xfId="3833"/>
    <cellStyle name="40 % - Aksentti6 5" xfId="3834"/>
    <cellStyle name="40 % - Aksentti6 5 10" xfId="3835"/>
    <cellStyle name="40 % - Aksentti6 5 2" xfId="3836"/>
    <cellStyle name="40 % - Aksentti6 5 2 2" xfId="3837"/>
    <cellStyle name="40 % - Aksentti6 5 2 2 2" xfId="3838"/>
    <cellStyle name="40 % - Aksentti6 5 2 2_Tulokset" xfId="3839"/>
    <cellStyle name="40 % - Aksentti6 5 2 3" xfId="3840"/>
    <cellStyle name="40 % - Aksentti6 5 2_Tulokset" xfId="3841"/>
    <cellStyle name="40 % - Aksentti6 5 3" xfId="3842"/>
    <cellStyle name="40 % - Aksentti6 5 3 2" xfId="3843"/>
    <cellStyle name="40 % - Aksentti6 5 3_Tulokset" xfId="3844"/>
    <cellStyle name="40 % - Aksentti6 5 4" xfId="3845"/>
    <cellStyle name="40 % - Aksentti6 5 5" xfId="3846"/>
    <cellStyle name="40 % - Aksentti6 5 6" xfId="3847"/>
    <cellStyle name="40 % - Aksentti6 5 7" xfId="3848"/>
    <cellStyle name="40 % - Aksentti6 5 8" xfId="3849"/>
    <cellStyle name="40 % - Aksentti6 5 9" xfId="3850"/>
    <cellStyle name="40 % - Aksentti6 5_Tulokset" xfId="3851"/>
    <cellStyle name="40 % - Aksentti6 6" xfId="3852"/>
    <cellStyle name="40 % - Aksentti6 6 10" xfId="3853"/>
    <cellStyle name="40 % - Aksentti6 6 2" xfId="3854"/>
    <cellStyle name="40 % - Aksentti6 6 2 2" xfId="3855"/>
    <cellStyle name="40 % - Aksentti6 6 2 2 2" xfId="3856"/>
    <cellStyle name="40 % - Aksentti6 6 2 2_Tulokset" xfId="3857"/>
    <cellStyle name="40 % - Aksentti6 6 2 3" xfId="3858"/>
    <cellStyle name="40 % - Aksentti6 6 2_Tulokset" xfId="3859"/>
    <cellStyle name="40 % - Aksentti6 6 3" xfId="3860"/>
    <cellStyle name="40 % - Aksentti6 6 3 2" xfId="3861"/>
    <cellStyle name="40 % - Aksentti6 6 3_Tulokset" xfId="3862"/>
    <cellStyle name="40 % - Aksentti6 6 4" xfId="3863"/>
    <cellStyle name="40 % - Aksentti6 6 5" xfId="3864"/>
    <cellStyle name="40 % - Aksentti6 6 6" xfId="3865"/>
    <cellStyle name="40 % - Aksentti6 6 7" xfId="3866"/>
    <cellStyle name="40 % - Aksentti6 6 8" xfId="3867"/>
    <cellStyle name="40 % - Aksentti6 6 9" xfId="3868"/>
    <cellStyle name="40 % - Aksentti6 6_Tulokset" xfId="3869"/>
    <cellStyle name="40 % - Aksentti6 7" xfId="3870"/>
    <cellStyle name="40 % - Aksentti6 7 10" xfId="3871"/>
    <cellStyle name="40 % - Aksentti6 7 2" xfId="3872"/>
    <cellStyle name="40 % - Aksentti6 7 2 2" xfId="3873"/>
    <cellStyle name="40 % - Aksentti6 7 2 2 2" xfId="3874"/>
    <cellStyle name="40 % - Aksentti6 7 2 2_Tulokset" xfId="3875"/>
    <cellStyle name="40 % - Aksentti6 7 2 3" xfId="3876"/>
    <cellStyle name="40 % - Aksentti6 7 2_Tulokset" xfId="3877"/>
    <cellStyle name="40 % - Aksentti6 7 3" xfId="3878"/>
    <cellStyle name="40 % - Aksentti6 7 3 2" xfId="3879"/>
    <cellStyle name="40 % - Aksentti6 7 3_Tulokset" xfId="3880"/>
    <cellStyle name="40 % - Aksentti6 7 4" xfId="3881"/>
    <cellStyle name="40 % - Aksentti6 7 5" xfId="3882"/>
    <cellStyle name="40 % - Aksentti6 7 6" xfId="3883"/>
    <cellStyle name="40 % - Aksentti6 7 7" xfId="3884"/>
    <cellStyle name="40 % - Aksentti6 7 8" xfId="3885"/>
    <cellStyle name="40 % - Aksentti6 7 9" xfId="3886"/>
    <cellStyle name="40 % - Aksentti6 7_Tulokset" xfId="3887"/>
    <cellStyle name="40 % - Aksentti6 8" xfId="3888"/>
    <cellStyle name="40 % - Aksentti6 8 10" xfId="3889"/>
    <cellStyle name="40 % - Aksentti6 8 2" xfId="3890"/>
    <cellStyle name="40 % - Aksentti6 8 2 2" xfId="3891"/>
    <cellStyle name="40 % - Aksentti6 8 2 2 2" xfId="3892"/>
    <cellStyle name="40 % - Aksentti6 8 2 2_Tulokset" xfId="3893"/>
    <cellStyle name="40 % - Aksentti6 8 2 3" xfId="3894"/>
    <cellStyle name="40 % - Aksentti6 8 2_Tulokset" xfId="3895"/>
    <cellStyle name="40 % - Aksentti6 8 3" xfId="3896"/>
    <cellStyle name="40 % - Aksentti6 8 3 2" xfId="3897"/>
    <cellStyle name="40 % - Aksentti6 8 3_Tulokset" xfId="3898"/>
    <cellStyle name="40 % - Aksentti6 8 4" xfId="3899"/>
    <cellStyle name="40 % - Aksentti6 8 5" xfId="3900"/>
    <cellStyle name="40 % - Aksentti6 8 6" xfId="3901"/>
    <cellStyle name="40 % - Aksentti6 8 7" xfId="3902"/>
    <cellStyle name="40 % - Aksentti6 8 8" xfId="3903"/>
    <cellStyle name="40 % - Aksentti6 8 9" xfId="3904"/>
    <cellStyle name="40 % - Aksentti6 8_Tulokset" xfId="3905"/>
    <cellStyle name="40 % - Aksentti6 9" xfId="3906"/>
    <cellStyle name="40 % - Aksentti6 9 10" xfId="3907"/>
    <cellStyle name="40 % - Aksentti6 9 2" xfId="3908"/>
    <cellStyle name="40 % - Aksentti6 9 2 2" xfId="3909"/>
    <cellStyle name="40 % - Aksentti6 9 2 2 2" xfId="3910"/>
    <cellStyle name="40 % - Aksentti6 9 2 2_Tulokset" xfId="3911"/>
    <cellStyle name="40 % - Aksentti6 9 2 3" xfId="3912"/>
    <cellStyle name="40 % - Aksentti6 9 2_Tulokset" xfId="3913"/>
    <cellStyle name="40 % - Aksentti6 9 3" xfId="3914"/>
    <cellStyle name="40 % - Aksentti6 9 3 2" xfId="3915"/>
    <cellStyle name="40 % - Aksentti6 9 3_Tulokset" xfId="3916"/>
    <cellStyle name="40 % - Aksentti6 9 4" xfId="3917"/>
    <cellStyle name="40 % - Aksentti6 9 5" xfId="3918"/>
    <cellStyle name="40 % - Aksentti6 9 6" xfId="3919"/>
    <cellStyle name="40 % - Aksentti6 9 7" xfId="3920"/>
    <cellStyle name="40 % - Aksentti6 9 8" xfId="3921"/>
    <cellStyle name="40 % - Aksentti6 9 9" xfId="3922"/>
    <cellStyle name="40 % - Aksentti6 9_Tulokset" xfId="3923"/>
    <cellStyle name="40% - Accent1" xfId="64"/>
    <cellStyle name="40% - Accent1 10" xfId="3925"/>
    <cellStyle name="40% - Accent1 2" xfId="205"/>
    <cellStyle name="40% - Accent1 2 2" xfId="3927"/>
    <cellStyle name="40% - Accent1 2_FI VM maalis 2017" xfId="3926"/>
    <cellStyle name="40% - Accent1 3" xfId="3928"/>
    <cellStyle name="40% - Accent1 3 2" xfId="3929"/>
    <cellStyle name="40% - Accent1 3_Tulokset" xfId="3930"/>
    <cellStyle name="40% - Accent1 4" xfId="3931"/>
    <cellStyle name="40% - Accent1 4 2" xfId="3932"/>
    <cellStyle name="40% - Accent1 4_Tulokset" xfId="3933"/>
    <cellStyle name="40% - Accent1 5" xfId="3934"/>
    <cellStyle name="40% - Accent1 6" xfId="3935"/>
    <cellStyle name="40% - Accent1 7" xfId="3936"/>
    <cellStyle name="40% - Accent1 8" xfId="3937"/>
    <cellStyle name="40% - Accent1 9" xfId="3938"/>
    <cellStyle name="40% - Accent1_FI VM maalis 2017" xfId="3924"/>
    <cellStyle name="40% - Accent2" xfId="65"/>
    <cellStyle name="40% - Accent2 10" xfId="3940"/>
    <cellStyle name="40% - Accent2 2" xfId="206"/>
    <cellStyle name="40% - Accent2 2 2" xfId="3942"/>
    <cellStyle name="40% - Accent2 2_FI VM maalis 2017" xfId="3941"/>
    <cellStyle name="40% - Accent2 3" xfId="3943"/>
    <cellStyle name="40% - Accent2 3 2" xfId="3944"/>
    <cellStyle name="40% - Accent2 3_Tulokset" xfId="3945"/>
    <cellStyle name="40% - Accent2 4" xfId="3946"/>
    <cellStyle name="40% - Accent2 4 2" xfId="3947"/>
    <cellStyle name="40% - Accent2 4_Tulokset" xfId="3948"/>
    <cellStyle name="40% - Accent2 5" xfId="3949"/>
    <cellStyle name="40% - Accent2 6" xfId="3950"/>
    <cellStyle name="40% - Accent2 7" xfId="3951"/>
    <cellStyle name="40% - Accent2 8" xfId="3952"/>
    <cellStyle name="40% - Accent2 9" xfId="3953"/>
    <cellStyle name="40% - Accent2_FI VM maalis 2017" xfId="3939"/>
    <cellStyle name="40% - Accent3" xfId="66"/>
    <cellStyle name="40% - Accent3 10" xfId="3955"/>
    <cellStyle name="40% - Accent3 2" xfId="207"/>
    <cellStyle name="40% - Accent3 2 2" xfId="3957"/>
    <cellStyle name="40% - Accent3 2_FI VM maalis 2017" xfId="3956"/>
    <cellStyle name="40% - Accent3 3" xfId="3958"/>
    <cellStyle name="40% - Accent3 3 2" xfId="3959"/>
    <cellStyle name="40% - Accent3 3_Tulokset" xfId="3960"/>
    <cellStyle name="40% - Accent3 4" xfId="3961"/>
    <cellStyle name="40% - Accent3 4 2" xfId="3962"/>
    <cellStyle name="40% - Accent3 4_Tulokset" xfId="3963"/>
    <cellStyle name="40% - Accent3 5" xfId="3964"/>
    <cellStyle name="40% - Accent3 6" xfId="3965"/>
    <cellStyle name="40% - Accent3 7" xfId="3966"/>
    <cellStyle name="40% - Accent3 8" xfId="3967"/>
    <cellStyle name="40% - Accent3 9" xfId="3968"/>
    <cellStyle name="40% - Accent3_FI VM maalis 2017" xfId="3954"/>
    <cellStyle name="40% - Accent4" xfId="67"/>
    <cellStyle name="40% - Accent4 10" xfId="3970"/>
    <cellStyle name="40% - Accent4 2" xfId="208"/>
    <cellStyle name="40% - Accent4 2 2" xfId="3972"/>
    <cellStyle name="40% - Accent4 2_FI VM maalis 2017" xfId="3971"/>
    <cellStyle name="40% - Accent4 3" xfId="3973"/>
    <cellStyle name="40% - Accent4 3 2" xfId="3974"/>
    <cellStyle name="40% - Accent4 3_Tulokset" xfId="3975"/>
    <cellStyle name="40% - Accent4 4" xfId="3976"/>
    <cellStyle name="40% - Accent4 4 2" xfId="3977"/>
    <cellStyle name="40% - Accent4 4_Tulokset" xfId="3978"/>
    <cellStyle name="40% - Accent4 5" xfId="3979"/>
    <cellStyle name="40% - Accent4 6" xfId="3980"/>
    <cellStyle name="40% - Accent4 7" xfId="3981"/>
    <cellStyle name="40% - Accent4 8" xfId="3982"/>
    <cellStyle name="40% - Accent4 9" xfId="3983"/>
    <cellStyle name="40% - Accent4_FI VM maalis 2017" xfId="3969"/>
    <cellStyle name="40% - Accent5" xfId="68"/>
    <cellStyle name="40% - Accent5 10" xfId="3985"/>
    <cellStyle name="40% - Accent5 2" xfId="209"/>
    <cellStyle name="40% - Accent5 2 2" xfId="3987"/>
    <cellStyle name="40% - Accent5 2_FI VM maalis 2017" xfId="3986"/>
    <cellStyle name="40% - Accent5 3" xfId="3988"/>
    <cellStyle name="40% - Accent5 3 2" xfId="3989"/>
    <cellStyle name="40% - Accent5 3_Tulokset" xfId="3990"/>
    <cellStyle name="40% - Accent5 4" xfId="3991"/>
    <cellStyle name="40% - Accent5 4 2" xfId="3992"/>
    <cellStyle name="40% - Accent5 4_Tulokset" xfId="3993"/>
    <cellStyle name="40% - Accent5 5" xfId="3994"/>
    <cellStyle name="40% - Accent5 6" xfId="3995"/>
    <cellStyle name="40% - Accent5 7" xfId="3996"/>
    <cellStyle name="40% - Accent5 8" xfId="3997"/>
    <cellStyle name="40% - Accent5 9" xfId="3998"/>
    <cellStyle name="40% - Accent5_FI VM maalis 2017" xfId="3984"/>
    <cellStyle name="40% - Accent6" xfId="69"/>
    <cellStyle name="40% - Accent6 10" xfId="4000"/>
    <cellStyle name="40% - Accent6 2" xfId="210"/>
    <cellStyle name="40% - Accent6 2 2" xfId="4002"/>
    <cellStyle name="40% - Accent6 2_FI VM maalis 2017" xfId="4001"/>
    <cellStyle name="40% - Accent6 3" xfId="4003"/>
    <cellStyle name="40% - Accent6 3 2" xfId="4004"/>
    <cellStyle name="40% - Accent6 3_Tulokset" xfId="4005"/>
    <cellStyle name="40% - Accent6 4" xfId="4006"/>
    <cellStyle name="40% - Accent6 4 2" xfId="4007"/>
    <cellStyle name="40% - Accent6 4_Tulokset" xfId="4008"/>
    <cellStyle name="40% - Accent6 5" xfId="4009"/>
    <cellStyle name="40% - Accent6 6" xfId="4010"/>
    <cellStyle name="40% - Accent6 7" xfId="4011"/>
    <cellStyle name="40% - Accent6 8" xfId="4012"/>
    <cellStyle name="40% - Accent6 9" xfId="4013"/>
    <cellStyle name="40% - Accent6_FI VM maalis 2017" xfId="3999"/>
    <cellStyle name="5 indents" xfId="4014"/>
    <cellStyle name="60 % - Aksentti1" xfId="124" builtinId="32" customBuiltin="1"/>
    <cellStyle name="60 % - Aksentti1 2" xfId="15"/>
    <cellStyle name="60 % - Aksentti1 2 2" xfId="4015"/>
    <cellStyle name="60 % - Aksentti1 3" xfId="211"/>
    <cellStyle name="60 % - Aksentti2" xfId="128" builtinId="36" customBuiltin="1"/>
    <cellStyle name="60 % - Aksentti2 2" xfId="16"/>
    <cellStyle name="60 % - Aksentti2 2 2" xfId="4016"/>
    <cellStyle name="60 % - Aksentti2 3" xfId="212"/>
    <cellStyle name="60 % - Aksentti3" xfId="132" builtinId="40" customBuiltin="1"/>
    <cellStyle name="60 % - Aksentti3 2" xfId="17"/>
    <cellStyle name="60 % - Aksentti3 2 2" xfId="4017"/>
    <cellStyle name="60 % - Aksentti3 3" xfId="213"/>
    <cellStyle name="60 % - Aksentti4" xfId="136" builtinId="44" customBuiltin="1"/>
    <cellStyle name="60 % - Aksentti4 2" xfId="18"/>
    <cellStyle name="60 % - Aksentti4 2 2" xfId="4018"/>
    <cellStyle name="60 % - Aksentti4 3" xfId="214"/>
    <cellStyle name="60 % - Aksentti5" xfId="140" builtinId="48" customBuiltin="1"/>
    <cellStyle name="60 % - Aksentti5 2" xfId="19"/>
    <cellStyle name="60 % - Aksentti5 2 2" xfId="4019"/>
    <cellStyle name="60 % - Aksentti5 3" xfId="215"/>
    <cellStyle name="60 % - Aksentti6" xfId="144" builtinId="52" customBuiltin="1"/>
    <cellStyle name="60 % - Aksentti6 2" xfId="20"/>
    <cellStyle name="60 % - Aksentti6 2 2" xfId="4020"/>
    <cellStyle name="60 % - Aksentti6 3" xfId="216"/>
    <cellStyle name="60% - Accent1" xfId="70"/>
    <cellStyle name="60% - Accent1 2" xfId="217"/>
    <cellStyle name="60% - Accent1 2 2" xfId="4023"/>
    <cellStyle name="60% - Accent1 2_FI VM maalis 2017" xfId="4022"/>
    <cellStyle name="60% - Accent1_FI VM maalis 2017" xfId="4021"/>
    <cellStyle name="60% - Accent2" xfId="71"/>
    <cellStyle name="60% - Accent2 2" xfId="218"/>
    <cellStyle name="60% - Accent2 2 2" xfId="4026"/>
    <cellStyle name="60% - Accent2 2_FI VM maalis 2017" xfId="4025"/>
    <cellStyle name="60% - Accent2_FI VM maalis 2017" xfId="4024"/>
    <cellStyle name="60% - Accent3" xfId="72"/>
    <cellStyle name="60% - Accent3 2" xfId="219"/>
    <cellStyle name="60% - Accent3 2 2" xfId="4029"/>
    <cellStyle name="60% - Accent3 2_FI VM maalis 2017" xfId="4028"/>
    <cellStyle name="60% - Accent3_FI VM maalis 2017" xfId="4027"/>
    <cellStyle name="60% - Accent4" xfId="73"/>
    <cellStyle name="60% - Accent4 2" xfId="220"/>
    <cellStyle name="60% - Accent4 2 2" xfId="4032"/>
    <cellStyle name="60% - Accent4 2_FI VM maalis 2017" xfId="4031"/>
    <cellStyle name="60% - Accent4_FI VM maalis 2017" xfId="4030"/>
    <cellStyle name="60% - Accent5" xfId="74"/>
    <cellStyle name="60% - Accent5 2" xfId="221"/>
    <cellStyle name="60% - Accent5 2 2" xfId="4035"/>
    <cellStyle name="60% - Accent5 2_FI VM maalis 2017" xfId="4034"/>
    <cellStyle name="60% - Accent5_FI VM maalis 2017" xfId="4033"/>
    <cellStyle name="60% - Accent6" xfId="75"/>
    <cellStyle name="60% - Accent6 2" xfId="222"/>
    <cellStyle name="60% - Accent6 2 2" xfId="4038"/>
    <cellStyle name="60% - Accent6 2_FI VM maalis 2017" xfId="4037"/>
    <cellStyle name="60% - Accent6_FI VM maalis 2017" xfId="4036"/>
    <cellStyle name="absolute difference" xfId="4039"/>
    <cellStyle name="Accent1" xfId="76"/>
    <cellStyle name="Accent1 2" xfId="223"/>
    <cellStyle name="Accent1 2 2" xfId="4042"/>
    <cellStyle name="Accent1 2_FI VM maalis 2017" xfId="4041"/>
    <cellStyle name="Accent1_FI VM maalis 2017" xfId="4040"/>
    <cellStyle name="Accent2" xfId="77"/>
    <cellStyle name="Accent2 2" xfId="224"/>
    <cellStyle name="Accent2 2 2" xfId="4045"/>
    <cellStyle name="Accent2 2_FI VM maalis 2017" xfId="4044"/>
    <cellStyle name="Accent2_FI VM maalis 2017" xfId="4043"/>
    <cellStyle name="Accent3" xfId="78"/>
    <cellStyle name="Accent3 2" xfId="225"/>
    <cellStyle name="Accent3 2 2" xfId="4048"/>
    <cellStyle name="Accent3 2_FI VM maalis 2017" xfId="4047"/>
    <cellStyle name="Accent3_FI VM maalis 2017" xfId="4046"/>
    <cellStyle name="Accent4" xfId="79"/>
    <cellStyle name="Accent4 2" xfId="226"/>
    <cellStyle name="Accent4 2 2" xfId="4051"/>
    <cellStyle name="Accent4 2_FI VM maalis 2017" xfId="4050"/>
    <cellStyle name="Accent4_FI VM maalis 2017" xfId="4049"/>
    <cellStyle name="Accent5" xfId="80"/>
    <cellStyle name="Accent5 2" xfId="227"/>
    <cellStyle name="Accent5 2 2" xfId="4054"/>
    <cellStyle name="Accent5 2_FI VM maalis 2017" xfId="4053"/>
    <cellStyle name="Accent5_FI VM maalis 2017" xfId="4052"/>
    <cellStyle name="Accent6" xfId="81"/>
    <cellStyle name="Accent6 2" xfId="228"/>
    <cellStyle name="Accent6 2 2" xfId="4057"/>
    <cellStyle name="Accent6 2_FI VM maalis 2017" xfId="4056"/>
    <cellStyle name="Accent6_FI VM maalis 2017" xfId="4055"/>
    <cellStyle name="Aksentti1" xfId="121" builtinId="29" customBuiltin="1"/>
    <cellStyle name="Aksentti1 2" xfId="21"/>
    <cellStyle name="Aksentti1 2 2" xfId="4058"/>
    <cellStyle name="Aksentti1 2 3" xfId="4059"/>
    <cellStyle name="Aksentti1 3" xfId="229"/>
    <cellStyle name="Aksentti1 3 2" xfId="4060"/>
    <cellStyle name="Aksentti2" xfId="125" builtinId="33" customBuiltin="1"/>
    <cellStyle name="Aksentti2 2" xfId="22"/>
    <cellStyle name="Aksentti2 2 2" xfId="4061"/>
    <cellStyle name="Aksentti2 3" xfId="230"/>
    <cellStyle name="Aksentti3" xfId="129" builtinId="37" customBuiltin="1"/>
    <cellStyle name="Aksentti3 2" xfId="23"/>
    <cellStyle name="Aksentti3 2 2" xfId="4062"/>
    <cellStyle name="Aksentti3 3" xfId="231"/>
    <cellStyle name="Aksentti4" xfId="133" builtinId="41" customBuiltin="1"/>
    <cellStyle name="Aksentti4 2" xfId="24"/>
    <cellStyle name="Aksentti4 2 2" xfId="4063"/>
    <cellStyle name="Aksentti4 3" xfId="232"/>
    <cellStyle name="Aksentti5" xfId="137" builtinId="45" customBuiltin="1"/>
    <cellStyle name="Aksentti5 2" xfId="25"/>
    <cellStyle name="Aksentti5 2 2" xfId="4064"/>
    <cellStyle name="Aksentti5 3" xfId="233"/>
    <cellStyle name="Aksentti6" xfId="141" builtinId="49" customBuiltin="1"/>
    <cellStyle name="Aksentti6 2" xfId="26"/>
    <cellStyle name="Aksentti6 2 2" xfId="4065"/>
    <cellStyle name="Aksentti6 3" xfId="234"/>
    <cellStyle name="ANCLAS,REZONES Y SUS PARTES,DE FUNDICION,DE HIERRO O DE ACERO" xfId="1"/>
    <cellStyle name="ANCLAS,REZONES Y SUS PARTES,DE FUNDICION,DE HIERRO O DE ACERO 2" xfId="56"/>
    <cellStyle name="ANCLAS,REZONES Y SUS PARTES,DE FUNDICION,DE HIERRO O DE ACERO 3" xfId="235"/>
    <cellStyle name="ANCLAS,REZONES Y SUS PARTES,DE FUNDICION,DE HIERRO O DE ACERO 3 2" xfId="4066"/>
    <cellStyle name="ANCLAS,REZONES Y SUS PARTES,DE FUNDICION,DE HIERRO O DE ACERO 4" xfId="4067"/>
    <cellStyle name="ANCLAS,REZONES Y SUS PARTES,DE FUNDICION,DE HIERRO O DE ACERO 5" xfId="4068"/>
    <cellStyle name="ANCLAS,REZONES Y SUS PARTES,DE FUNDICION,DE HIERRO O DE ACERO 6" xfId="4069"/>
    <cellStyle name="ANCLAS,REZONES Y SUS PARTES,DE FUNDICION,DE HIERRO O DE ACERO_##KeskeisetOsaAlaosa" xfId="236"/>
    <cellStyle name="Avattu hyperlinkki 2" xfId="4070"/>
    <cellStyle name="Bad" xfId="82"/>
    <cellStyle name="Bad 2" xfId="237"/>
    <cellStyle name="Bad 2 2" xfId="4073"/>
    <cellStyle name="Bad 2_FI VM maalis 2017" xfId="4072"/>
    <cellStyle name="Bad_FI VM maalis 2017" xfId="4071"/>
    <cellStyle name="calc laskentasolu" xfId="238"/>
    <cellStyle name="Calculation" xfId="83"/>
    <cellStyle name="Calculation 2" xfId="239"/>
    <cellStyle name="Calculation 2 2" xfId="4076"/>
    <cellStyle name="Calculation 2_FI VM maalis 2017" xfId="4075"/>
    <cellStyle name="Calculation 3" xfId="240"/>
    <cellStyle name="Calculation 3 2" xfId="241"/>
    <cellStyle name="Calculation 3 2 2" xfId="4077"/>
    <cellStyle name="Calculation 3 3" xfId="242"/>
    <cellStyle name="Calculation 3 3 2" xfId="4078"/>
    <cellStyle name="Calculation 3 4" xfId="4079"/>
    <cellStyle name="Calculation 3_INVs" xfId="243"/>
    <cellStyle name="Calculation 4" xfId="244"/>
    <cellStyle name="Calculation 4 2" xfId="245"/>
    <cellStyle name="Calculation 4 2 2" xfId="4080"/>
    <cellStyle name="Calculation 4 3" xfId="4081"/>
    <cellStyle name="Calculation 4_INVs" xfId="246"/>
    <cellStyle name="Calculation 5" xfId="4082"/>
    <cellStyle name="Calculation_FI VM maalis 2017" xfId="4074"/>
    <cellStyle name="Celkem" xfId="4083"/>
    <cellStyle name="Check Cell" xfId="84"/>
    <cellStyle name="Check Cell 2" xfId="247"/>
    <cellStyle name="Check Cell 2 2" xfId="4086"/>
    <cellStyle name="Check Cell 2_FI VM maalis 2017" xfId="4085"/>
    <cellStyle name="Check Cell_FI VM maalis 2017" xfId="4084"/>
    <cellStyle name="CHF" xfId="4087"/>
    <cellStyle name="Comma  - Style1" xfId="4088"/>
    <cellStyle name="Comma 2" xfId="4089"/>
    <cellStyle name="Comma 3" xfId="4090"/>
    <cellStyle name="Comma0" xfId="4091"/>
    <cellStyle name="Curren - Style2" xfId="4092"/>
    <cellStyle name="Currency 2" xfId="4093"/>
    <cellStyle name="Currency0" xfId="4094"/>
    <cellStyle name="Date" xfId="4095"/>
    <cellStyle name="Datum" xfId="4096"/>
    <cellStyle name="day of week" xfId="4097"/>
    <cellStyle name="DEM" xfId="4098"/>
    <cellStyle name="Dezimal [0]_Ansatz" xfId="4099"/>
    <cellStyle name="Dezimal_Ansatz" xfId="4100"/>
    <cellStyle name="Erotin 2" xfId="248"/>
    <cellStyle name="Erotin 2 2" xfId="4101"/>
    <cellStyle name="Erotin 2_Sheet1" xfId="4102"/>
    <cellStyle name="Erotin 3" xfId="249"/>
    <cellStyle name="Erotin 3 2" xfId="4103"/>
    <cellStyle name="Erotin 3 3" xfId="4104"/>
    <cellStyle name="Erotin 4" xfId="250"/>
    <cellStyle name="Erotin 4 2" xfId="4105"/>
    <cellStyle name="Erotin 4 3" xfId="4106"/>
    <cellStyle name="Euro" xfId="251"/>
    <cellStyle name="Euro 2" xfId="4107"/>
    <cellStyle name="Euro 3" xfId="4108"/>
    <cellStyle name="Euro 4" xfId="4109"/>
    <cellStyle name="Explanatory Text" xfId="85"/>
    <cellStyle name="Explanatory Text 2" xfId="252"/>
    <cellStyle name="Explanatory Text 2 2" xfId="4112"/>
    <cellStyle name="Explanatory Text 2_FI VM maalis 2017" xfId="4111"/>
    <cellStyle name="Explanatory Text_FI VM maalis 2017" xfId="4110"/>
    <cellStyle name="Finanční0" xfId="4113"/>
    <cellStyle name="Finanèní0" xfId="4114"/>
    <cellStyle name="Fixed" xfId="4115"/>
    <cellStyle name="fixed0 - Style4" xfId="4116"/>
    <cellStyle name="Följde hyperlänken" xfId="4117"/>
    <cellStyle name="Följde hyperlänken 10" xfId="4118"/>
    <cellStyle name="Följde hyperlänken 10 2" xfId="4119"/>
    <cellStyle name="Följde hyperlänken 10 3" xfId="4120"/>
    <cellStyle name="Följde hyperlänken 10 4" xfId="4121"/>
    <cellStyle name="Följde hyperlänken 11" xfId="4122"/>
    <cellStyle name="Följde hyperlänken 11 2" xfId="4123"/>
    <cellStyle name="Följde hyperlänken 11 3" xfId="4124"/>
    <cellStyle name="Följde hyperlänken 11 4" xfId="4125"/>
    <cellStyle name="Följde hyperlänken 12" xfId="4126"/>
    <cellStyle name="Följde hyperlänken 12 2" xfId="4127"/>
    <cellStyle name="Följde hyperlänken 12 3" xfId="4128"/>
    <cellStyle name="Följde hyperlänken 12 4" xfId="4129"/>
    <cellStyle name="Följde hyperlänken 13" xfId="4130"/>
    <cellStyle name="Följde hyperlänken 13 2" xfId="4131"/>
    <cellStyle name="Följde hyperlänken 13 3" xfId="4132"/>
    <cellStyle name="Följde hyperlänken 13 4" xfId="4133"/>
    <cellStyle name="Följde hyperlänken 14" xfId="4134"/>
    <cellStyle name="Följde hyperlänken 14 2" xfId="4135"/>
    <cellStyle name="Följde hyperlänken 14 3" xfId="4136"/>
    <cellStyle name="Följde hyperlänken 14 4" xfId="4137"/>
    <cellStyle name="Följde hyperlänken 15" xfId="4138"/>
    <cellStyle name="Följde hyperlänken 15 2" xfId="4139"/>
    <cellStyle name="Följde hyperlänken 15 3" xfId="4140"/>
    <cellStyle name="Följde hyperlänken 15 4" xfId="4141"/>
    <cellStyle name="Följde hyperlänken 16" xfId="4142"/>
    <cellStyle name="Följde hyperlänken 16 2" xfId="4143"/>
    <cellStyle name="Följde hyperlänken 16 3" xfId="4144"/>
    <cellStyle name="Följde hyperlänken 16 4" xfId="4145"/>
    <cellStyle name="Följde hyperlänken 17" xfId="4146"/>
    <cellStyle name="Följde hyperlänken 17 2" xfId="4147"/>
    <cellStyle name="Följde hyperlänken 17 3" xfId="4148"/>
    <cellStyle name="Följde hyperlänken 17 4" xfId="4149"/>
    <cellStyle name="Följde hyperlänken 18" xfId="4150"/>
    <cellStyle name="Följde hyperlänken 18 2" xfId="4151"/>
    <cellStyle name="Följde hyperlänken 18 3" xfId="4152"/>
    <cellStyle name="Följde hyperlänken 18 4" xfId="4153"/>
    <cellStyle name="Följde hyperlänken 19" xfId="4154"/>
    <cellStyle name="Följde hyperlänken 19 2" xfId="4155"/>
    <cellStyle name="Följde hyperlänken 19 3" xfId="4156"/>
    <cellStyle name="Följde hyperlänken 19 4" xfId="4157"/>
    <cellStyle name="Följde hyperlänken 2" xfId="4158"/>
    <cellStyle name="Följde hyperlänken 2 2" xfId="4159"/>
    <cellStyle name="Följde hyperlänken 2 3" xfId="4160"/>
    <cellStyle name="Följde hyperlänken 2 4" xfId="4161"/>
    <cellStyle name="Följde hyperlänken 20" xfId="4162"/>
    <cellStyle name="Följde hyperlänken 20 2" xfId="4163"/>
    <cellStyle name="Följde hyperlänken 20 3" xfId="4164"/>
    <cellStyle name="Följde hyperlänken 20 4" xfId="4165"/>
    <cellStyle name="Följde hyperlänken 21" xfId="4166"/>
    <cellStyle name="Följde hyperlänken 21 2" xfId="4167"/>
    <cellStyle name="Följde hyperlänken 21 3" xfId="4168"/>
    <cellStyle name="Följde hyperlänken 21 4" xfId="4169"/>
    <cellStyle name="Följde hyperlänken 22" xfId="4170"/>
    <cellStyle name="Följde hyperlänken 22 2" xfId="4171"/>
    <cellStyle name="Följde hyperlänken 22 3" xfId="4172"/>
    <cellStyle name="Följde hyperlänken 22 4" xfId="4173"/>
    <cellStyle name="Följde hyperlänken 23" xfId="4174"/>
    <cellStyle name="Följde hyperlänken 23 2" xfId="4175"/>
    <cellStyle name="Följde hyperlänken 23 3" xfId="4176"/>
    <cellStyle name="Följde hyperlänken 23 4" xfId="4177"/>
    <cellStyle name="Följde hyperlänken 24" xfId="4178"/>
    <cellStyle name="Följde hyperlänken 24 2" xfId="4179"/>
    <cellStyle name="Följde hyperlänken 24 3" xfId="4180"/>
    <cellStyle name="Följde hyperlänken 24 4" xfId="4181"/>
    <cellStyle name="Följde hyperlänken 25" xfId="4182"/>
    <cellStyle name="Följde hyperlänken 25 2" xfId="4183"/>
    <cellStyle name="Följde hyperlänken 25 3" xfId="4184"/>
    <cellStyle name="Följde hyperlänken 25 4" xfId="4185"/>
    <cellStyle name="Följde hyperlänken 26" xfId="4186"/>
    <cellStyle name="Följde hyperlänken 26 2" xfId="4187"/>
    <cellStyle name="Följde hyperlänken 26 3" xfId="4188"/>
    <cellStyle name="Följde hyperlänken 26 4" xfId="4189"/>
    <cellStyle name="Följde hyperlänken 27" xfId="4190"/>
    <cellStyle name="Följde hyperlänken 27 2" xfId="4191"/>
    <cellStyle name="Följde hyperlänken 27 3" xfId="4192"/>
    <cellStyle name="Följde hyperlänken 27 4" xfId="4193"/>
    <cellStyle name="Följde hyperlänken 28" xfId="4194"/>
    <cellStyle name="Följde hyperlänken 28 2" xfId="4195"/>
    <cellStyle name="Följde hyperlänken 28 3" xfId="4196"/>
    <cellStyle name="Följde hyperlänken 28 4" xfId="4197"/>
    <cellStyle name="Följde hyperlänken 29" xfId="4198"/>
    <cellStyle name="Följde hyperlänken 29 2" xfId="4199"/>
    <cellStyle name="Följde hyperlänken 29 3" xfId="4200"/>
    <cellStyle name="Följde hyperlänken 29 4" xfId="4201"/>
    <cellStyle name="Följde hyperlänken 3" xfId="4202"/>
    <cellStyle name="Följde hyperlänken 3 2" xfId="4203"/>
    <cellStyle name="Följde hyperlänken 3 3" xfId="4204"/>
    <cellStyle name="Följde hyperlänken 3 4" xfId="4205"/>
    <cellStyle name="Följde hyperlänken 30" xfId="4206"/>
    <cellStyle name="Följde hyperlänken 30 2" xfId="4207"/>
    <cellStyle name="Följde hyperlänken 30 3" xfId="4208"/>
    <cellStyle name="Följde hyperlänken 30 4" xfId="4209"/>
    <cellStyle name="Följde hyperlänken 31" xfId="4210"/>
    <cellStyle name="Följde hyperlänken 31 2" xfId="4211"/>
    <cellStyle name="Följde hyperlänken 31 3" xfId="4212"/>
    <cellStyle name="Följde hyperlänken 31 4" xfId="4213"/>
    <cellStyle name="Följde hyperlänken 32" xfId="4214"/>
    <cellStyle name="Följde hyperlänken 32 2" xfId="4215"/>
    <cellStyle name="Följde hyperlänken 32 3" xfId="4216"/>
    <cellStyle name="Följde hyperlänken 32 4" xfId="4217"/>
    <cellStyle name="Följde hyperlänken 33" xfId="4218"/>
    <cellStyle name="Följde hyperlänken 33 2" xfId="4219"/>
    <cellStyle name="Följde hyperlänken 33 3" xfId="4220"/>
    <cellStyle name="Följde hyperlänken 33 4" xfId="4221"/>
    <cellStyle name="Följde hyperlänken 34" xfId="4222"/>
    <cellStyle name="Följde hyperlänken 34 2" xfId="4223"/>
    <cellStyle name="Följde hyperlänken 34 3" xfId="4224"/>
    <cellStyle name="Följde hyperlänken 34 4" xfId="4225"/>
    <cellStyle name="Följde hyperlänken 35" xfId="4226"/>
    <cellStyle name="Följde hyperlänken 35 2" xfId="4227"/>
    <cellStyle name="Följde hyperlänken 35 3" xfId="4228"/>
    <cellStyle name="Följde hyperlänken 35 4" xfId="4229"/>
    <cellStyle name="Följde hyperlänken 36" xfId="4230"/>
    <cellStyle name="Följde hyperlänken 36 2" xfId="4231"/>
    <cellStyle name="Följde hyperlänken 36 3" xfId="4232"/>
    <cellStyle name="Följde hyperlänken 36 4" xfId="4233"/>
    <cellStyle name="Följde hyperlänken 37" xfId="4234"/>
    <cellStyle name="Följde hyperlänken 37 2" xfId="4235"/>
    <cellStyle name="Följde hyperlänken 37 3" xfId="4236"/>
    <cellStyle name="Följde hyperlänken 37 4" xfId="4237"/>
    <cellStyle name="Följde hyperlänken 38" xfId="4238"/>
    <cellStyle name="Följde hyperlänken 38 2" xfId="4239"/>
    <cellStyle name="Följde hyperlänken 38 3" xfId="4240"/>
    <cellStyle name="Följde hyperlänken 38 4" xfId="4241"/>
    <cellStyle name="Följde hyperlänken 39" xfId="4242"/>
    <cellStyle name="Följde hyperlänken 39 2" xfId="4243"/>
    <cellStyle name="Följde hyperlänken 39 3" xfId="4244"/>
    <cellStyle name="Följde hyperlänken 39 4" xfId="4245"/>
    <cellStyle name="Följde hyperlänken 4" xfId="4246"/>
    <cellStyle name="Följde hyperlänken 4 2" xfId="4247"/>
    <cellStyle name="Följde hyperlänken 4 3" xfId="4248"/>
    <cellStyle name="Följde hyperlänken 4 4" xfId="4249"/>
    <cellStyle name="Följde hyperlänken 40" xfId="4250"/>
    <cellStyle name="Följde hyperlänken 40 2" xfId="4251"/>
    <cellStyle name="Följde hyperlänken 40 3" xfId="4252"/>
    <cellStyle name="Följde hyperlänken 40 4" xfId="4253"/>
    <cellStyle name="Följde hyperlänken 41" xfId="4254"/>
    <cellStyle name="Följde hyperlänken 41 2" xfId="4255"/>
    <cellStyle name="Följde hyperlänken 41 3" xfId="4256"/>
    <cellStyle name="Följde hyperlänken 41 4" xfId="4257"/>
    <cellStyle name="Följde hyperlänken 42" xfId="4258"/>
    <cellStyle name="Följde hyperlänken 42 2" xfId="4259"/>
    <cellStyle name="Följde hyperlänken 42 3" xfId="4260"/>
    <cellStyle name="Följde hyperlänken 42 4" xfId="4261"/>
    <cellStyle name="Följde hyperlänken 43" xfId="4262"/>
    <cellStyle name="Följde hyperlänken 43 2" xfId="4263"/>
    <cellStyle name="Följde hyperlänken 43 3" xfId="4264"/>
    <cellStyle name="Följde hyperlänken 43 4" xfId="4265"/>
    <cellStyle name="Följde hyperlänken 44" xfId="4266"/>
    <cellStyle name="Följde hyperlänken 44 2" xfId="4267"/>
    <cellStyle name="Följde hyperlänken 44 3" xfId="4268"/>
    <cellStyle name="Följde hyperlänken 44 4" xfId="4269"/>
    <cellStyle name="Följde hyperlänken 45" xfId="4270"/>
    <cellStyle name="Följde hyperlänken 45 2" xfId="4271"/>
    <cellStyle name="Följde hyperlänken 45 3" xfId="4272"/>
    <cellStyle name="Följde hyperlänken 45 4" xfId="4273"/>
    <cellStyle name="Följde hyperlänken 46" xfId="4274"/>
    <cellStyle name="Följde hyperlänken 46 2" xfId="4275"/>
    <cellStyle name="Följde hyperlänken 46 3" xfId="4276"/>
    <cellStyle name="Följde hyperlänken 46 4" xfId="4277"/>
    <cellStyle name="Följde hyperlänken 47" xfId="4278"/>
    <cellStyle name="Följde hyperlänken 47 2" xfId="4279"/>
    <cellStyle name="Följde hyperlänken 47 3" xfId="4280"/>
    <cellStyle name="Följde hyperlänken 47 4" xfId="4281"/>
    <cellStyle name="Följde hyperlänken 48" xfId="4282"/>
    <cellStyle name="Följde hyperlänken 48 2" xfId="4283"/>
    <cellStyle name="Följde hyperlänken 48 3" xfId="4284"/>
    <cellStyle name="Följde hyperlänken 48 4" xfId="4285"/>
    <cellStyle name="Följde hyperlänken 49" xfId="4286"/>
    <cellStyle name="Följde hyperlänken 49 2" xfId="4287"/>
    <cellStyle name="Följde hyperlänken 49 3" xfId="4288"/>
    <cellStyle name="Följde hyperlänken 49 4" xfId="4289"/>
    <cellStyle name="Följde hyperlänken 5" xfId="4290"/>
    <cellStyle name="Följde hyperlänken 5 2" xfId="4291"/>
    <cellStyle name="Följde hyperlänken 5 3" xfId="4292"/>
    <cellStyle name="Följde hyperlänken 5 4" xfId="4293"/>
    <cellStyle name="Följde hyperlänken 50" xfId="4294"/>
    <cellStyle name="Följde hyperlänken 50 2" xfId="4295"/>
    <cellStyle name="Följde hyperlänken 50 3" xfId="4296"/>
    <cellStyle name="Följde hyperlänken 50 4" xfId="4297"/>
    <cellStyle name="Följde hyperlänken 51" xfId="4298"/>
    <cellStyle name="Följde hyperlänken 51 2" xfId="4299"/>
    <cellStyle name="Följde hyperlänken 51 3" xfId="4300"/>
    <cellStyle name="Följde hyperlänken 51 4" xfId="4301"/>
    <cellStyle name="Följde hyperlänken 52" xfId="4302"/>
    <cellStyle name="Följde hyperlänken 52 2" xfId="4303"/>
    <cellStyle name="Följde hyperlänken 52 3" xfId="4304"/>
    <cellStyle name="Följde hyperlänken 52 4" xfId="4305"/>
    <cellStyle name="Följde hyperlänken 53" xfId="4306"/>
    <cellStyle name="Följde hyperlänken 53 2" xfId="4307"/>
    <cellStyle name="Följde hyperlänken 53 3" xfId="4308"/>
    <cellStyle name="Följde hyperlänken 53 4" xfId="4309"/>
    <cellStyle name="Följde hyperlänken 54" xfId="4310"/>
    <cellStyle name="Följde hyperlänken 54 2" xfId="4311"/>
    <cellStyle name="Följde hyperlänken 54 3" xfId="4312"/>
    <cellStyle name="Följde hyperlänken 54 4" xfId="4313"/>
    <cellStyle name="Följde hyperlänken 55" xfId="4314"/>
    <cellStyle name="Följde hyperlänken 55 2" xfId="4315"/>
    <cellStyle name="Följde hyperlänken 55 3" xfId="4316"/>
    <cellStyle name="Följde hyperlänken 55 4" xfId="4317"/>
    <cellStyle name="Följde hyperlänken 56" xfId="4318"/>
    <cellStyle name="Följde hyperlänken 56 2" xfId="4319"/>
    <cellStyle name="Följde hyperlänken 56 3" xfId="4320"/>
    <cellStyle name="Följde hyperlänken 56 4" xfId="4321"/>
    <cellStyle name="Följde hyperlänken 57" xfId="4322"/>
    <cellStyle name="Följde hyperlänken 57 2" xfId="4323"/>
    <cellStyle name="Följde hyperlänken 57 3" xfId="4324"/>
    <cellStyle name="Följde hyperlänken 57 4" xfId="4325"/>
    <cellStyle name="Följde hyperlänken 58" xfId="4326"/>
    <cellStyle name="Följde hyperlänken 58 2" xfId="4327"/>
    <cellStyle name="Följde hyperlänken 58 3" xfId="4328"/>
    <cellStyle name="Följde hyperlänken 58 4" xfId="4329"/>
    <cellStyle name="Följde hyperlänken 59" xfId="4330"/>
    <cellStyle name="Följde hyperlänken 59 2" xfId="4331"/>
    <cellStyle name="Följde hyperlänken 59 3" xfId="4332"/>
    <cellStyle name="Följde hyperlänken 59 4" xfId="4333"/>
    <cellStyle name="Följde hyperlänken 6" xfId="4334"/>
    <cellStyle name="Följde hyperlänken 6 2" xfId="4335"/>
    <cellStyle name="Följde hyperlänken 6 3" xfId="4336"/>
    <cellStyle name="Följde hyperlänken 6 4" xfId="4337"/>
    <cellStyle name="Följde hyperlänken 60" xfId="4338"/>
    <cellStyle name="Följde hyperlänken 60 2" xfId="4339"/>
    <cellStyle name="Följde hyperlänken 60 3" xfId="4340"/>
    <cellStyle name="Följde hyperlänken 60 4" xfId="4341"/>
    <cellStyle name="Följde hyperlänken 61" xfId="4342"/>
    <cellStyle name="Följde hyperlänken 61 2" xfId="4343"/>
    <cellStyle name="Följde hyperlänken 61 3" xfId="4344"/>
    <cellStyle name="Följde hyperlänken 61 4" xfId="4345"/>
    <cellStyle name="Följde hyperlänken 62" xfId="4346"/>
    <cellStyle name="Följde hyperlänken 62 2" xfId="4347"/>
    <cellStyle name="Följde hyperlänken 62 3" xfId="4348"/>
    <cellStyle name="Följde hyperlänken 62 4" xfId="4349"/>
    <cellStyle name="Följde hyperlänken 63" xfId="4350"/>
    <cellStyle name="Följde hyperlänken 63 2" xfId="4351"/>
    <cellStyle name="Följde hyperlänken 63 3" xfId="4352"/>
    <cellStyle name="Följde hyperlänken 63 4" xfId="4353"/>
    <cellStyle name="Följde hyperlänken 64" xfId="4354"/>
    <cellStyle name="Följde hyperlänken 64 2" xfId="4355"/>
    <cellStyle name="Följde hyperlänken 64 3" xfId="4356"/>
    <cellStyle name="Följde hyperlänken 64 4" xfId="4357"/>
    <cellStyle name="Följde hyperlänken 65" xfId="4358"/>
    <cellStyle name="Följde hyperlänken 65 2" xfId="4359"/>
    <cellStyle name="Följde hyperlänken 65 3" xfId="4360"/>
    <cellStyle name="Följde hyperlänken 65 4" xfId="4361"/>
    <cellStyle name="Följde hyperlänken 66" xfId="4362"/>
    <cellStyle name="Följde hyperlänken 66 2" xfId="4363"/>
    <cellStyle name="Följde hyperlänken 66 3" xfId="4364"/>
    <cellStyle name="Följde hyperlänken 66 4" xfId="4365"/>
    <cellStyle name="Följde hyperlänken 67" xfId="4366"/>
    <cellStyle name="Följde hyperlänken 67 2" xfId="4367"/>
    <cellStyle name="Följde hyperlänken 67 3" xfId="4368"/>
    <cellStyle name="Följde hyperlänken 67 4" xfId="4369"/>
    <cellStyle name="Följde hyperlänken 68" xfId="4370"/>
    <cellStyle name="Följde hyperlänken 68 2" xfId="4371"/>
    <cellStyle name="Följde hyperlänken 68 3" xfId="4372"/>
    <cellStyle name="Följde hyperlänken 68 4" xfId="4373"/>
    <cellStyle name="Följde hyperlänken 69" xfId="4374"/>
    <cellStyle name="Följde hyperlänken 69 2" xfId="4375"/>
    <cellStyle name="Följde hyperlänken 69 3" xfId="4376"/>
    <cellStyle name="Följde hyperlänken 69 4" xfId="4377"/>
    <cellStyle name="Följde hyperlänken 7" xfId="4378"/>
    <cellStyle name="Följde hyperlänken 7 2" xfId="4379"/>
    <cellStyle name="Följde hyperlänken 7 3" xfId="4380"/>
    <cellStyle name="Följde hyperlänken 7 4" xfId="4381"/>
    <cellStyle name="Följde hyperlänken 70" xfId="4382"/>
    <cellStyle name="Följde hyperlänken 70 2" xfId="4383"/>
    <cellStyle name="Följde hyperlänken 70 3" xfId="4384"/>
    <cellStyle name="Följde hyperlänken 70 4" xfId="4385"/>
    <cellStyle name="Följde hyperlänken 71" xfId="4386"/>
    <cellStyle name="Följde hyperlänken 71 2" xfId="4387"/>
    <cellStyle name="Följde hyperlänken 71 3" xfId="4388"/>
    <cellStyle name="Följde hyperlänken 71 4" xfId="4389"/>
    <cellStyle name="Följde hyperlänken 72" xfId="4390"/>
    <cellStyle name="Följde hyperlänken 72 2" xfId="4391"/>
    <cellStyle name="Följde hyperlänken 72 3" xfId="4392"/>
    <cellStyle name="Följde hyperlänken 72 4" xfId="4393"/>
    <cellStyle name="Följde hyperlänken 73" xfId="4394"/>
    <cellStyle name="Följde hyperlänken 73 2" xfId="4395"/>
    <cellStyle name="Följde hyperlänken 73 3" xfId="4396"/>
    <cellStyle name="Följde hyperlänken 73 4" xfId="4397"/>
    <cellStyle name="Följde hyperlänken 74" xfId="4398"/>
    <cellStyle name="Följde hyperlänken 74 2" xfId="4399"/>
    <cellStyle name="Följde hyperlänken 74 3" xfId="4400"/>
    <cellStyle name="Följde hyperlänken 74 4" xfId="4401"/>
    <cellStyle name="Följde hyperlänken 75" xfId="4402"/>
    <cellStyle name="Följde hyperlänken 75 2" xfId="4403"/>
    <cellStyle name="Följde hyperlänken 75 3" xfId="4404"/>
    <cellStyle name="Följde hyperlänken 75 4" xfId="4405"/>
    <cellStyle name="Följde hyperlänken 76" xfId="4406"/>
    <cellStyle name="Följde hyperlänken 76 2" xfId="4407"/>
    <cellStyle name="Följde hyperlänken 76 3" xfId="4408"/>
    <cellStyle name="Följde hyperlänken 76 4" xfId="4409"/>
    <cellStyle name="Följde hyperlänken 77" xfId="4410"/>
    <cellStyle name="Följde hyperlänken 77 2" xfId="4411"/>
    <cellStyle name="Följde hyperlänken 77 3" xfId="4412"/>
    <cellStyle name="Följde hyperlänken 77 4" xfId="4413"/>
    <cellStyle name="Följde hyperlänken 78" xfId="4414"/>
    <cellStyle name="Följde hyperlänken 78 2" xfId="4415"/>
    <cellStyle name="Följde hyperlänken 78 3" xfId="4416"/>
    <cellStyle name="Följde hyperlänken 78 4" xfId="4417"/>
    <cellStyle name="Följde hyperlänken 79" xfId="4418"/>
    <cellStyle name="Följde hyperlänken 79 2" xfId="4419"/>
    <cellStyle name="Följde hyperlänken 79 3" xfId="4420"/>
    <cellStyle name="Följde hyperlänken 79 4" xfId="4421"/>
    <cellStyle name="Följde hyperlänken 8" xfId="4422"/>
    <cellStyle name="Följde hyperlänken 8 2" xfId="4423"/>
    <cellStyle name="Följde hyperlänken 8 3" xfId="4424"/>
    <cellStyle name="Följde hyperlänken 8 4" xfId="4425"/>
    <cellStyle name="Följde hyperlänken 80" xfId="4426"/>
    <cellStyle name="Följde hyperlänken 80 2" xfId="4427"/>
    <cellStyle name="Följde hyperlänken 80 3" xfId="4428"/>
    <cellStyle name="Följde hyperlänken 80 4" xfId="4429"/>
    <cellStyle name="Följde hyperlänken 81" xfId="4430"/>
    <cellStyle name="Följde hyperlänken 81 2" xfId="4431"/>
    <cellStyle name="Följde hyperlänken 81 3" xfId="4432"/>
    <cellStyle name="Följde hyperlänken 81 4" xfId="4433"/>
    <cellStyle name="Följde hyperlänken 82" xfId="4434"/>
    <cellStyle name="Följde hyperlänken 82 2" xfId="4435"/>
    <cellStyle name="Följde hyperlänken 82 3" xfId="4436"/>
    <cellStyle name="Följde hyperlänken 82 4" xfId="4437"/>
    <cellStyle name="Följde hyperlänken 83" xfId="4438"/>
    <cellStyle name="Följde hyperlänken 83 2" xfId="4439"/>
    <cellStyle name="Följde hyperlänken 83 3" xfId="4440"/>
    <cellStyle name="Följde hyperlänken 83 4" xfId="4441"/>
    <cellStyle name="Följde hyperlänken 84" xfId="4442"/>
    <cellStyle name="Följde hyperlänken 84 2" xfId="4443"/>
    <cellStyle name="Följde hyperlänken 84 3" xfId="4444"/>
    <cellStyle name="Följde hyperlänken 84 4" xfId="4445"/>
    <cellStyle name="Följde hyperlänken 85" xfId="4446"/>
    <cellStyle name="Följde hyperlänken 85 2" xfId="4447"/>
    <cellStyle name="Följde hyperlänken 85 3" xfId="4448"/>
    <cellStyle name="Följde hyperlänken 85 4" xfId="4449"/>
    <cellStyle name="Följde hyperlänken 86" xfId="4450"/>
    <cellStyle name="Följde hyperlänken 86 2" xfId="4451"/>
    <cellStyle name="Följde hyperlänken 86 3" xfId="4452"/>
    <cellStyle name="Följde hyperlänken 86 4" xfId="4453"/>
    <cellStyle name="Följde hyperlänken 87" xfId="4454"/>
    <cellStyle name="Följde hyperlänken 87 2" xfId="4455"/>
    <cellStyle name="Följde hyperlänken 87 3" xfId="4456"/>
    <cellStyle name="Följde hyperlänken 87 4" xfId="4457"/>
    <cellStyle name="Följde hyperlänken 88" xfId="4458"/>
    <cellStyle name="Följde hyperlänken 88 2" xfId="4459"/>
    <cellStyle name="Följde hyperlänken 88 3" xfId="4460"/>
    <cellStyle name="Följde hyperlänken 88 4" xfId="4461"/>
    <cellStyle name="Följde hyperlänken 89" xfId="4462"/>
    <cellStyle name="Följde hyperlänken 89 2" xfId="4463"/>
    <cellStyle name="Följde hyperlänken 89 3" xfId="4464"/>
    <cellStyle name="Följde hyperlänken 89 4" xfId="4465"/>
    <cellStyle name="Följde hyperlänken 9" xfId="4466"/>
    <cellStyle name="Följde hyperlänken 9 2" xfId="4467"/>
    <cellStyle name="Följde hyperlänken 9 3" xfId="4468"/>
    <cellStyle name="Följde hyperlänken 9 4" xfId="4469"/>
    <cellStyle name="Följde hyperlänken 90" xfId="4470"/>
    <cellStyle name="Följde hyperlänken 90 2" xfId="4471"/>
    <cellStyle name="Följde hyperlänken 90 3" xfId="4472"/>
    <cellStyle name="Följde hyperlänken 91" xfId="4473"/>
    <cellStyle name="Följde hyperlänken 91 2" xfId="4474"/>
    <cellStyle name="Följde hyperlänken 91 3" xfId="4475"/>
    <cellStyle name="Följde hyperlänken 92" xfId="4476"/>
    <cellStyle name="Följde hyperlänken 92 2" xfId="4477"/>
    <cellStyle name="Följde hyperlänken 92 3" xfId="4478"/>
    <cellStyle name="Följde hyperlänken 93" xfId="4479"/>
    <cellStyle name="Följde hyperlänken 93 2" xfId="4480"/>
    <cellStyle name="Följde hyperlänken 93 3" xfId="4481"/>
    <cellStyle name="Följde hyperlänken 94" xfId="4482"/>
    <cellStyle name="Följde hyperlänken 94 2" xfId="4483"/>
    <cellStyle name="Följde hyperlänken 94 3" xfId="4484"/>
    <cellStyle name="Följde hyperlänken 95" xfId="4485"/>
    <cellStyle name="Följde hyperlänken 95 2" xfId="4486"/>
    <cellStyle name="Följde hyperlänken 95 3" xfId="4487"/>
    <cellStyle name="Följde hyperlänken 96" xfId="4488"/>
    <cellStyle name="Följde hyperlänken 96 2" xfId="4489"/>
    <cellStyle name="Följde hyperlänken 96 3" xfId="4490"/>
    <cellStyle name="Följde hyperlänken 97" xfId="4491"/>
    <cellStyle name="Följde hyperlänken 97 2" xfId="4492"/>
    <cellStyle name="Följde hyperlänken 97 3" xfId="4493"/>
    <cellStyle name="Good" xfId="86"/>
    <cellStyle name="Good 2" xfId="253"/>
    <cellStyle name="Good 2 2" xfId="4496"/>
    <cellStyle name="Good 2_FI VM maalis 2017" xfId="4495"/>
    <cellStyle name="Good_FI VM maalis 2017" xfId="4494"/>
    <cellStyle name="Grey" xfId="4497"/>
    <cellStyle name="Header" xfId="4498"/>
    <cellStyle name="Header style" xfId="4499"/>
    <cellStyle name="Header1" xfId="27"/>
    <cellStyle name="Header2" xfId="28"/>
    <cellStyle name="Header3" xfId="29"/>
    <cellStyle name="Header3 2" xfId="254"/>
    <cellStyle name="Header3 2 2" xfId="255"/>
    <cellStyle name="Header3 2 2 2" xfId="256"/>
    <cellStyle name="Header3 2 2 2 2" xfId="4504"/>
    <cellStyle name="Header3 2 2 2_FI VM maalis 2017" xfId="4503"/>
    <cellStyle name="Header3 2 2 3" xfId="257"/>
    <cellStyle name="Header3 2 2 3 2" xfId="4506"/>
    <cellStyle name="Header3 2 2 3_FI VM maalis 2017" xfId="4505"/>
    <cellStyle name="Header3 2 2 4" xfId="258"/>
    <cellStyle name="Header3 2 2_FI VM maalis 2017" xfId="4502"/>
    <cellStyle name="Header3 2 3" xfId="259"/>
    <cellStyle name="Header3 2 3 2" xfId="260"/>
    <cellStyle name="Header3 2 3 2 2" xfId="4509"/>
    <cellStyle name="Header3 2 3 2_FI VM maalis 2017" xfId="4508"/>
    <cellStyle name="Header3 2 3 3" xfId="4510"/>
    <cellStyle name="Header3 2 3_FI VM maalis 2017" xfId="4507"/>
    <cellStyle name="Header3 2 4" xfId="261"/>
    <cellStyle name="Header3 2_FI VM maalis 2017" xfId="4501"/>
    <cellStyle name="Header3 3" xfId="262"/>
    <cellStyle name="Header3 3 2" xfId="263"/>
    <cellStyle name="Header3 3 2 2" xfId="4513"/>
    <cellStyle name="Header3 3 2_FI VM maalis 2017" xfId="4512"/>
    <cellStyle name="Header3 3 3" xfId="264"/>
    <cellStyle name="Header3 3 3 2" xfId="4515"/>
    <cellStyle name="Header3 3 3_FI VM maalis 2017" xfId="4514"/>
    <cellStyle name="Header3 3 4" xfId="265"/>
    <cellStyle name="Header3 3_FI VM maalis 2017" xfId="4511"/>
    <cellStyle name="Header3 4" xfId="266"/>
    <cellStyle name="Header3 4 2" xfId="267"/>
    <cellStyle name="Header3 4 2 2" xfId="4518"/>
    <cellStyle name="Header3 4 2_FI VM maalis 2017" xfId="4517"/>
    <cellStyle name="Header3 4 3" xfId="4519"/>
    <cellStyle name="Header3 4_FI VM maalis 2017" xfId="4516"/>
    <cellStyle name="Header3 5" xfId="268"/>
    <cellStyle name="Header3_FI VM maalis 2017" xfId="4500"/>
    <cellStyle name="Heading 1" xfId="87"/>
    <cellStyle name="Heading 1 2" xfId="269"/>
    <cellStyle name="Heading 1 2 2" xfId="4522"/>
    <cellStyle name="Heading 1 2 3" xfId="4523"/>
    <cellStyle name="Heading 1 2_FI VM maalis 2017" xfId="4521"/>
    <cellStyle name="Heading 1_FI VM maalis 2017" xfId="4520"/>
    <cellStyle name="Heading 2" xfId="88"/>
    <cellStyle name="Heading 2 2" xfId="270"/>
    <cellStyle name="Heading 2 2 2" xfId="4526"/>
    <cellStyle name="Heading 2 2 3" xfId="4527"/>
    <cellStyle name="Heading 2 2_FI VM maalis 2017" xfId="4525"/>
    <cellStyle name="Heading 2 3" xfId="4528"/>
    <cellStyle name="Heading 2_FI VM maalis 2017" xfId="4524"/>
    <cellStyle name="Heading 3" xfId="89"/>
    <cellStyle name="Heading 3 2" xfId="271"/>
    <cellStyle name="Heading 3 2 2" xfId="4531"/>
    <cellStyle name="Heading 3 2_FI VM maalis 2017" xfId="4530"/>
    <cellStyle name="Heading 3_FI VM maalis 2017" xfId="4529"/>
    <cellStyle name="Heading 4" xfId="90"/>
    <cellStyle name="Heading 4 2" xfId="272"/>
    <cellStyle name="Heading 4 2 2" xfId="4534"/>
    <cellStyle name="Heading 4 2_FI VM maalis 2017" xfId="4533"/>
    <cellStyle name="Heading 4_FI VM maalis 2017" xfId="4532"/>
    <cellStyle name="Hipervínculo_IIF" xfId="4535"/>
    <cellStyle name="Huomautus" xfId="118" builtinId="10" customBuiltin="1"/>
    <cellStyle name="Huomautus 10" xfId="4536"/>
    <cellStyle name="Huomautus 10 2" xfId="4537"/>
    <cellStyle name="Huomautus 10 2 2" xfId="4538"/>
    <cellStyle name="Huomautus 10 2 2 2" xfId="4539"/>
    <cellStyle name="Huomautus 10 2 3" xfId="4540"/>
    <cellStyle name="Huomautus 10 3" xfId="4541"/>
    <cellStyle name="Huomautus 10 3 2" xfId="4542"/>
    <cellStyle name="Huomautus 10 4" xfId="4543"/>
    <cellStyle name="Huomautus 10 5" xfId="4544"/>
    <cellStyle name="Huomautus 11" xfId="4545"/>
    <cellStyle name="Huomautus 11 2" xfId="4546"/>
    <cellStyle name="Huomautus 11 2 2" xfId="4547"/>
    <cellStyle name="Huomautus 11 2 2 2" xfId="4548"/>
    <cellStyle name="Huomautus 11 2 3" xfId="4549"/>
    <cellStyle name="Huomautus 11 3" xfId="4550"/>
    <cellStyle name="Huomautus 11 3 2" xfId="4551"/>
    <cellStyle name="Huomautus 11 4" xfId="4552"/>
    <cellStyle name="Huomautus 11 5" xfId="4553"/>
    <cellStyle name="Huomautus 12" xfId="4554"/>
    <cellStyle name="Huomautus 12 2" xfId="4555"/>
    <cellStyle name="Huomautus 12 2 2" xfId="4556"/>
    <cellStyle name="Huomautus 12 2 2 2" xfId="4557"/>
    <cellStyle name="Huomautus 12 2 3" xfId="4558"/>
    <cellStyle name="Huomautus 12 3" xfId="4559"/>
    <cellStyle name="Huomautus 12 3 2" xfId="4560"/>
    <cellStyle name="Huomautus 12 4" xfId="4561"/>
    <cellStyle name="Huomautus 12 5" xfId="4562"/>
    <cellStyle name="Huomautus 13" xfId="4563"/>
    <cellStyle name="Huomautus 13 2" xfId="4564"/>
    <cellStyle name="Huomautus 13 2 2" xfId="4565"/>
    <cellStyle name="Huomautus 13 2 2 2" xfId="4566"/>
    <cellStyle name="Huomautus 13 2 3" xfId="4567"/>
    <cellStyle name="Huomautus 13 3" xfId="4568"/>
    <cellStyle name="Huomautus 13 3 2" xfId="4569"/>
    <cellStyle name="Huomautus 13 4" xfId="4570"/>
    <cellStyle name="Huomautus 13 5" xfId="4571"/>
    <cellStyle name="Huomautus 14" xfId="4572"/>
    <cellStyle name="Huomautus 15" xfId="4573"/>
    <cellStyle name="Huomautus 16" xfId="4574"/>
    <cellStyle name="Huomautus 17" xfId="4575"/>
    <cellStyle name="Huomautus 18" xfId="4576"/>
    <cellStyle name="Huomautus 19" xfId="4577"/>
    <cellStyle name="Huomautus 2" xfId="30"/>
    <cellStyle name="Huomautus 2 10" xfId="4579"/>
    <cellStyle name="Huomautus 2 11" xfId="273"/>
    <cellStyle name="Huomautus 2 2" xfId="274"/>
    <cellStyle name="Huomautus 2 2 2" xfId="4581"/>
    <cellStyle name="Huomautus 2 2 2 2" xfId="4582"/>
    <cellStyle name="Huomautus 2 2 2 2 2" xfId="4583"/>
    <cellStyle name="Huomautus 2 2 2 3" xfId="4584"/>
    <cellStyle name="Huomautus 2 2 2 4" xfId="4585"/>
    <cellStyle name="Huomautus 2 2 2 5" xfId="4586"/>
    <cellStyle name="Huomautus 2 2 3" xfId="4587"/>
    <cellStyle name="Huomautus 2 2 3 2" xfId="4588"/>
    <cellStyle name="Huomautus 2 2 4" xfId="4589"/>
    <cellStyle name="Huomautus 2 2 5" xfId="4590"/>
    <cellStyle name="Huomautus 2 2 6" xfId="4591"/>
    <cellStyle name="Huomautus 2 2 7" xfId="4592"/>
    <cellStyle name="Huomautus 2 2_FI VM maalis 2017" xfId="4580"/>
    <cellStyle name="Huomautus 2 3" xfId="275"/>
    <cellStyle name="Huomautus 2 3 2" xfId="276"/>
    <cellStyle name="Huomautus 2 3 2 2" xfId="4595"/>
    <cellStyle name="Huomautus 2 3 2 3" xfId="4596"/>
    <cellStyle name="Huomautus 2 3 2 4" xfId="4597"/>
    <cellStyle name="Huomautus 2 3 2 5" xfId="4598"/>
    <cellStyle name="Huomautus 2 3 2_FI VM maalis 2017" xfId="4594"/>
    <cellStyle name="Huomautus 2 3 3" xfId="4599"/>
    <cellStyle name="Huomautus 2 3 4" xfId="4600"/>
    <cellStyle name="Huomautus 2 3 5" xfId="4601"/>
    <cellStyle name="Huomautus 2 3 6" xfId="4602"/>
    <cellStyle name="Huomautus 2 3_FI VM maalis 2017" xfId="4593"/>
    <cellStyle name="Huomautus 2 4" xfId="4603"/>
    <cellStyle name="Huomautus 2 4 2" xfId="4604"/>
    <cellStyle name="Huomautus 2 4 2 2" xfId="4605"/>
    <cellStyle name="Huomautus 2 4 3" xfId="4606"/>
    <cellStyle name="Huomautus 2 4 4" xfId="4607"/>
    <cellStyle name="Huomautus 2 5" xfId="4608"/>
    <cellStyle name="Huomautus 2 5 2" xfId="4609"/>
    <cellStyle name="Huomautus 2 5 2 2" xfId="4610"/>
    <cellStyle name="Huomautus 2 5 3" xfId="4611"/>
    <cellStyle name="Huomautus 2 6" xfId="4612"/>
    <cellStyle name="Huomautus 2 6 2" xfId="4613"/>
    <cellStyle name="Huomautus 2 7" xfId="4614"/>
    <cellStyle name="Huomautus 2 8" xfId="4615"/>
    <cellStyle name="Huomautus 2 9" xfId="4616"/>
    <cellStyle name="Huomautus 2_FI VM maalis 2017" xfId="4578"/>
    <cellStyle name="Huomautus 20" xfId="4617"/>
    <cellStyle name="Huomautus 21" xfId="4618"/>
    <cellStyle name="Huomautus 22" xfId="4619"/>
    <cellStyle name="Huomautus 23" xfId="4620"/>
    <cellStyle name="Huomautus 24" xfId="4621"/>
    <cellStyle name="Huomautus 3" xfId="277"/>
    <cellStyle name="Huomautus 3 2" xfId="4623"/>
    <cellStyle name="Huomautus 3 2 2" xfId="4624"/>
    <cellStyle name="Huomautus 3 2 2 2" xfId="4625"/>
    <cellStyle name="Huomautus 3 2 2 3" xfId="4626"/>
    <cellStyle name="Huomautus 3 2 3" xfId="4627"/>
    <cellStyle name="Huomautus 3 2 4" xfId="4628"/>
    <cellStyle name="Huomautus 3 2 5" xfId="4629"/>
    <cellStyle name="Huomautus 3 3" xfId="4630"/>
    <cellStyle name="Huomautus 3 3 2" xfId="4631"/>
    <cellStyle name="Huomautus 3 3 2 2" xfId="4632"/>
    <cellStyle name="Huomautus 3 3 3" xfId="4633"/>
    <cellStyle name="Huomautus 3 3 4" xfId="4634"/>
    <cellStyle name="Huomautus 3 4" xfId="4635"/>
    <cellStyle name="Huomautus 3 4 2" xfId="4636"/>
    <cellStyle name="Huomautus 3 4 2 2" xfId="4637"/>
    <cellStyle name="Huomautus 3 4 3" xfId="4638"/>
    <cellStyle name="Huomautus 3 5" xfId="4639"/>
    <cellStyle name="Huomautus 3 5 2" xfId="4640"/>
    <cellStyle name="Huomautus 3 6" xfId="4641"/>
    <cellStyle name="Huomautus 3 7" xfId="4642"/>
    <cellStyle name="Huomautus 3 8" xfId="4643"/>
    <cellStyle name="Huomautus 3 9" xfId="4644"/>
    <cellStyle name="Huomautus 3_FI VM maalis 2017" xfId="4622"/>
    <cellStyle name="Huomautus 4" xfId="278"/>
    <cellStyle name="Huomautus 4 2" xfId="279"/>
    <cellStyle name="Huomautus 4 2 2" xfId="4647"/>
    <cellStyle name="Huomautus 4 2 2 2" xfId="4648"/>
    <cellStyle name="Huomautus 4 2 3" xfId="4649"/>
    <cellStyle name="Huomautus 4 2 4" xfId="4650"/>
    <cellStyle name="Huomautus 4 2 5" xfId="4651"/>
    <cellStyle name="Huomautus 4 2_FI VM maalis 2017" xfId="4646"/>
    <cellStyle name="Huomautus 4 3" xfId="4652"/>
    <cellStyle name="Huomautus 4 3 2" xfId="4653"/>
    <cellStyle name="Huomautus 4 4" xfId="4654"/>
    <cellStyle name="Huomautus 4 5" xfId="4655"/>
    <cellStyle name="Huomautus 4 6" xfId="4656"/>
    <cellStyle name="Huomautus 4 7" xfId="4657"/>
    <cellStyle name="Huomautus 4_FI VM maalis 2017" xfId="4645"/>
    <cellStyle name="Huomautus 5" xfId="280"/>
    <cellStyle name="Huomautus 5 2" xfId="281"/>
    <cellStyle name="Huomautus 5 2 2" xfId="4660"/>
    <cellStyle name="Huomautus 5 2 2 2" xfId="4661"/>
    <cellStyle name="Huomautus 5 2 3" xfId="4662"/>
    <cellStyle name="Huomautus 5 2 4" xfId="4663"/>
    <cellStyle name="Huomautus 5 2 5" xfId="4664"/>
    <cellStyle name="Huomautus 5 2_FI VM maalis 2017" xfId="4659"/>
    <cellStyle name="Huomautus 5 3" xfId="4665"/>
    <cellStyle name="Huomautus 5 3 2" xfId="4666"/>
    <cellStyle name="Huomautus 5 4" xfId="4667"/>
    <cellStyle name="Huomautus 5 5" xfId="4668"/>
    <cellStyle name="Huomautus 5 6" xfId="4669"/>
    <cellStyle name="Huomautus 5 7" xfId="4670"/>
    <cellStyle name="Huomautus 5_FI VM maalis 2017" xfId="4658"/>
    <cellStyle name="Huomautus 6" xfId="4671"/>
    <cellStyle name="Huomautus 6 2" xfId="4672"/>
    <cellStyle name="Huomautus 6 2 2" xfId="4673"/>
    <cellStyle name="Huomautus 6 2 2 2" xfId="4674"/>
    <cellStyle name="Huomautus 6 2 3" xfId="4675"/>
    <cellStyle name="Huomautus 6 3" xfId="4676"/>
    <cellStyle name="Huomautus 6 3 2" xfId="4677"/>
    <cellStyle name="Huomautus 6 4" xfId="4678"/>
    <cellStyle name="Huomautus 6 5" xfId="4679"/>
    <cellStyle name="Huomautus 7" xfId="4680"/>
    <cellStyle name="Huomautus 7 2" xfId="4681"/>
    <cellStyle name="Huomautus 7 2 2" xfId="4682"/>
    <cellStyle name="Huomautus 7 2 2 2" xfId="4683"/>
    <cellStyle name="Huomautus 7 2 3" xfId="4684"/>
    <cellStyle name="Huomautus 7 3" xfId="4685"/>
    <cellStyle name="Huomautus 7 3 2" xfId="4686"/>
    <cellStyle name="Huomautus 7 4" xfId="4687"/>
    <cellStyle name="Huomautus 7 5" xfId="4688"/>
    <cellStyle name="Huomautus 8" xfId="4689"/>
    <cellStyle name="Huomautus 8 2" xfId="4690"/>
    <cellStyle name="Huomautus 8 2 2" xfId="4691"/>
    <cellStyle name="Huomautus 8 2 2 2" xfId="4692"/>
    <cellStyle name="Huomautus 8 2 3" xfId="4693"/>
    <cellStyle name="Huomautus 8 3" xfId="4694"/>
    <cellStyle name="Huomautus 8 3 2" xfId="4695"/>
    <cellStyle name="Huomautus 8 4" xfId="4696"/>
    <cellStyle name="Huomautus 8 5" xfId="4697"/>
    <cellStyle name="Huomautus 9" xfId="4698"/>
    <cellStyle name="Huomautus 9 2" xfId="4699"/>
    <cellStyle name="Huomautus 9 2 2" xfId="4700"/>
    <cellStyle name="Huomautus 9 2 2 2" xfId="4701"/>
    <cellStyle name="Huomautus 9 2 3" xfId="4702"/>
    <cellStyle name="Huomautus 9 3" xfId="4703"/>
    <cellStyle name="Huomautus 9 3 2" xfId="4704"/>
    <cellStyle name="Huomautus 9 4" xfId="4705"/>
    <cellStyle name="Huomautus 9 5" xfId="4706"/>
    <cellStyle name="Huono" xfId="110" builtinId="27" customBuiltin="1"/>
    <cellStyle name="Huono 2" xfId="31"/>
    <cellStyle name="Huono 2 2" xfId="4708"/>
    <cellStyle name="Huono 2_FI VM maalis 2017" xfId="4707"/>
    <cellStyle name="Huono 3" xfId="282"/>
    <cellStyle name="Hyperlink 2" xfId="4709"/>
    <cellStyle name="Hyperlinkki" xfId="148" builtinId="8"/>
    <cellStyle name="Hyperlinkki 10 2" xfId="4710"/>
    <cellStyle name="Hyperlinkki 10 2 2" xfId="4711"/>
    <cellStyle name="Hyperlinkki 102 2" xfId="4712"/>
    <cellStyle name="Hyperlinkki 115 2" xfId="4713"/>
    <cellStyle name="Hyperlinkki 115 3" xfId="4714"/>
    <cellStyle name="Hyperlinkki 115 4" xfId="4715"/>
    <cellStyle name="Hyperlinkki 12 10" xfId="4716"/>
    <cellStyle name="Hyperlinkki 12 2" xfId="4717"/>
    <cellStyle name="Hyperlinkki 12 2 2" xfId="4718"/>
    <cellStyle name="Hyperlinkki 12 2 3" xfId="4719"/>
    <cellStyle name="Hyperlinkki 12 2 4" xfId="4720"/>
    <cellStyle name="Hyperlinkki 12 3" xfId="4721"/>
    <cellStyle name="Hyperlinkki 12 3 2" xfId="4722"/>
    <cellStyle name="Hyperlinkki 12 3 3" xfId="4723"/>
    <cellStyle name="Hyperlinkki 12 3 4" xfId="4724"/>
    <cellStyle name="Hyperlinkki 12 4" xfId="4725"/>
    <cellStyle name="Hyperlinkki 12 4 2" xfId="4726"/>
    <cellStyle name="Hyperlinkki 12 5" xfId="4727"/>
    <cellStyle name="Hyperlinkki 12 6" xfId="4728"/>
    <cellStyle name="Hyperlinkki 12 7" xfId="4729"/>
    <cellStyle name="Hyperlinkki 12 8" xfId="4730"/>
    <cellStyle name="Hyperlinkki 12 9" xfId="4731"/>
    <cellStyle name="Hyperlinkki 120 2" xfId="4732"/>
    <cellStyle name="Hyperlinkki 120 3" xfId="4733"/>
    <cellStyle name="Hyperlinkki 120 4" xfId="4734"/>
    <cellStyle name="Hyperlinkki 122 2" xfId="4735"/>
    <cellStyle name="Hyperlinkki 122 3" xfId="4736"/>
    <cellStyle name="Hyperlinkki 122 4" xfId="4737"/>
    <cellStyle name="Hyperlinkki 13 10" xfId="4738"/>
    <cellStyle name="Hyperlinkki 13 2" xfId="4739"/>
    <cellStyle name="Hyperlinkki 13 2 2" xfId="4740"/>
    <cellStyle name="Hyperlinkki 13 2 3" xfId="4741"/>
    <cellStyle name="Hyperlinkki 13 2 4" xfId="4742"/>
    <cellStyle name="Hyperlinkki 13 3" xfId="4743"/>
    <cellStyle name="Hyperlinkki 13 3 2" xfId="4744"/>
    <cellStyle name="Hyperlinkki 13 3 3" xfId="4745"/>
    <cellStyle name="Hyperlinkki 13 3 4" xfId="4746"/>
    <cellStyle name="Hyperlinkki 13 4" xfId="4747"/>
    <cellStyle name="Hyperlinkki 13 4 2" xfId="4748"/>
    <cellStyle name="Hyperlinkki 13 5" xfId="4749"/>
    <cellStyle name="Hyperlinkki 13 6" xfId="4750"/>
    <cellStyle name="Hyperlinkki 13 7" xfId="4751"/>
    <cellStyle name="Hyperlinkki 13 8" xfId="4752"/>
    <cellStyle name="Hyperlinkki 13 9" xfId="4753"/>
    <cellStyle name="Hyperlinkki 131 2" xfId="4754"/>
    <cellStyle name="Hyperlinkki 131 3" xfId="4755"/>
    <cellStyle name="Hyperlinkki 131 4" xfId="4756"/>
    <cellStyle name="Hyperlinkki 134 2" xfId="4757"/>
    <cellStyle name="Hyperlinkki 134 3" xfId="4758"/>
    <cellStyle name="Hyperlinkki 134 4" xfId="4759"/>
    <cellStyle name="Hyperlinkki 136" xfId="4760"/>
    <cellStyle name="Hyperlinkki 137" xfId="4761"/>
    <cellStyle name="Hyperlinkki 14 2" xfId="4762"/>
    <cellStyle name="Hyperlinkki 14 2 2" xfId="4763"/>
    <cellStyle name="Hyperlinkki 15 2" xfId="4764"/>
    <cellStyle name="Hyperlinkki 15 2 2" xfId="4765"/>
    <cellStyle name="Hyperlinkki 15 3" xfId="4766"/>
    <cellStyle name="Hyperlinkki 17 2" xfId="4767"/>
    <cellStyle name="Hyperlinkki 17 2 2" xfId="4768"/>
    <cellStyle name="Hyperlinkki 18 10" xfId="4769"/>
    <cellStyle name="Hyperlinkki 18 2" xfId="4770"/>
    <cellStyle name="Hyperlinkki 18 2 2" xfId="4771"/>
    <cellStyle name="Hyperlinkki 18 2 3" xfId="4772"/>
    <cellStyle name="Hyperlinkki 18 2 4" xfId="4773"/>
    <cellStyle name="Hyperlinkki 18 3" xfId="4774"/>
    <cellStyle name="Hyperlinkki 18 3 2" xfId="4775"/>
    <cellStyle name="Hyperlinkki 18 3 3" xfId="4776"/>
    <cellStyle name="Hyperlinkki 18 3 4" xfId="4777"/>
    <cellStyle name="Hyperlinkki 18 4" xfId="4778"/>
    <cellStyle name="Hyperlinkki 18 4 2" xfId="4779"/>
    <cellStyle name="Hyperlinkki 18 5" xfId="4780"/>
    <cellStyle name="Hyperlinkki 18 6" xfId="4781"/>
    <cellStyle name="Hyperlinkki 18 7" xfId="4782"/>
    <cellStyle name="Hyperlinkki 18 8" xfId="4783"/>
    <cellStyle name="Hyperlinkki 18 9" xfId="4784"/>
    <cellStyle name="Hyperlinkki 2" xfId="283"/>
    <cellStyle name="Hyperlinkki 2 10" xfId="4786"/>
    <cellStyle name="Hyperlinkki 2 10 2" xfId="4787"/>
    <cellStyle name="Hyperlinkki 2 11" xfId="4788"/>
    <cellStyle name="Hyperlinkki 2 11 2" xfId="4789"/>
    <cellStyle name="Hyperlinkki 2 12" xfId="4790"/>
    <cellStyle name="Hyperlinkki 2 12 2" xfId="4791"/>
    <cellStyle name="Hyperlinkki 2 13" xfId="4792"/>
    <cellStyle name="Hyperlinkki 2 13 2" xfId="4793"/>
    <cellStyle name="Hyperlinkki 2 14" xfId="4794"/>
    <cellStyle name="Hyperlinkki 2 14 2" xfId="4795"/>
    <cellStyle name="Hyperlinkki 2 15" xfId="4796"/>
    <cellStyle name="Hyperlinkki 2 15 2" xfId="4797"/>
    <cellStyle name="Hyperlinkki 2 16" xfId="4798"/>
    <cellStyle name="Hyperlinkki 2 16 2" xfId="4799"/>
    <cellStyle name="Hyperlinkki 2 17" xfId="4800"/>
    <cellStyle name="Hyperlinkki 2 17 2" xfId="4801"/>
    <cellStyle name="Hyperlinkki 2 18" xfId="4802"/>
    <cellStyle name="Hyperlinkki 2 18 2" xfId="4803"/>
    <cellStyle name="Hyperlinkki 2 19" xfId="4804"/>
    <cellStyle name="Hyperlinkki 2 19 2" xfId="4805"/>
    <cellStyle name="Hyperlinkki 2 2" xfId="4806"/>
    <cellStyle name="Hyperlinkki 2 2 2" xfId="4807"/>
    <cellStyle name="Hyperlinkki 2 2 2 2" xfId="4808"/>
    <cellStyle name="Hyperlinkki 2 2 3" xfId="4809"/>
    <cellStyle name="Hyperlinkki 2 2 4" xfId="4810"/>
    <cellStyle name="Hyperlinkki 2 2 5" xfId="4811"/>
    <cellStyle name="Hyperlinkki 2 20" xfId="4812"/>
    <cellStyle name="Hyperlinkki 2 20 2" xfId="4813"/>
    <cellStyle name="Hyperlinkki 2 21" xfId="4814"/>
    <cellStyle name="Hyperlinkki 2 21 2" xfId="4815"/>
    <cellStyle name="Hyperlinkki 2 22" xfId="4816"/>
    <cellStyle name="Hyperlinkki 2 22 2" xfId="4817"/>
    <cellStyle name="Hyperlinkki 2 23" xfId="4818"/>
    <cellStyle name="Hyperlinkki 2 23 2" xfId="4819"/>
    <cellStyle name="Hyperlinkki 2 24" xfId="4820"/>
    <cellStyle name="Hyperlinkki 2 24 2" xfId="4821"/>
    <cellStyle name="Hyperlinkki 2 25" xfId="4822"/>
    <cellStyle name="Hyperlinkki 2 25 2" xfId="4823"/>
    <cellStyle name="Hyperlinkki 2 26" xfId="4824"/>
    <cellStyle name="Hyperlinkki 2 26 2" xfId="4825"/>
    <cellStyle name="Hyperlinkki 2 27" xfId="4826"/>
    <cellStyle name="Hyperlinkki 2 27 2" xfId="4827"/>
    <cellStyle name="Hyperlinkki 2 28" xfId="4828"/>
    <cellStyle name="Hyperlinkki 2 28 2" xfId="4829"/>
    <cellStyle name="Hyperlinkki 2 29" xfId="4830"/>
    <cellStyle name="Hyperlinkki 2 29 2" xfId="4831"/>
    <cellStyle name="Hyperlinkki 2 3" xfId="4832"/>
    <cellStyle name="Hyperlinkki 2 3 2" xfId="4833"/>
    <cellStyle name="Hyperlinkki 2 3 3" xfId="4834"/>
    <cellStyle name="Hyperlinkki 2 3 4" xfId="4835"/>
    <cellStyle name="Hyperlinkki 2 30" xfId="4836"/>
    <cellStyle name="Hyperlinkki 2 30 2" xfId="4837"/>
    <cellStyle name="Hyperlinkki 2 31" xfId="4838"/>
    <cellStyle name="Hyperlinkki 2 32" xfId="4839"/>
    <cellStyle name="Hyperlinkki 2 33" xfId="4840"/>
    <cellStyle name="Hyperlinkki 2 34" xfId="4841"/>
    <cellStyle name="Hyperlinkki 2 35" xfId="4842"/>
    <cellStyle name="Hyperlinkki 2 36" xfId="4843"/>
    <cellStyle name="Hyperlinkki 2 37" xfId="4844"/>
    <cellStyle name="Hyperlinkki 2 38" xfId="4845"/>
    <cellStyle name="Hyperlinkki 2 4" xfId="4846"/>
    <cellStyle name="Hyperlinkki 2 4 2" xfId="4847"/>
    <cellStyle name="Hyperlinkki 2 5" xfId="4848"/>
    <cellStyle name="Hyperlinkki 2 5 2" xfId="4849"/>
    <cellStyle name="Hyperlinkki 2 6" xfId="4850"/>
    <cellStyle name="Hyperlinkki 2 6 2" xfId="4851"/>
    <cellStyle name="Hyperlinkki 2 7" xfId="4852"/>
    <cellStyle name="Hyperlinkki 2 7 2" xfId="4853"/>
    <cellStyle name="Hyperlinkki 2 8" xfId="4854"/>
    <cellStyle name="Hyperlinkki 2 8 2" xfId="4855"/>
    <cellStyle name="Hyperlinkki 2 9" xfId="4856"/>
    <cellStyle name="Hyperlinkki 2 9 2" xfId="4857"/>
    <cellStyle name="Hyperlinkki 2_FI VM maalis 2017" xfId="4785"/>
    <cellStyle name="Hyperlinkki 20 2" xfId="4858"/>
    <cellStyle name="Hyperlinkki 20 2 2" xfId="4859"/>
    <cellStyle name="Hyperlinkki 20 3" xfId="4860"/>
    <cellStyle name="Hyperlinkki 21 10" xfId="4861"/>
    <cellStyle name="Hyperlinkki 21 11" xfId="4862"/>
    <cellStyle name="Hyperlinkki 21 2" xfId="4863"/>
    <cellStyle name="Hyperlinkki 21 2 2" xfId="4864"/>
    <cellStyle name="Hyperlinkki 21 2 3" xfId="4865"/>
    <cellStyle name="Hyperlinkki 21 2 4" xfId="4866"/>
    <cellStyle name="Hyperlinkki 21 3" xfId="4867"/>
    <cellStyle name="Hyperlinkki 21 3 2" xfId="4868"/>
    <cellStyle name="Hyperlinkki 21 3 3" xfId="4869"/>
    <cellStyle name="Hyperlinkki 21 3 4" xfId="4870"/>
    <cellStyle name="Hyperlinkki 21 4" xfId="4871"/>
    <cellStyle name="Hyperlinkki 21 4 2" xfId="4872"/>
    <cellStyle name="Hyperlinkki 21 5" xfId="4873"/>
    <cellStyle name="Hyperlinkki 21 6" xfId="4874"/>
    <cellStyle name="Hyperlinkki 21 7" xfId="4875"/>
    <cellStyle name="Hyperlinkki 21 8" xfId="4876"/>
    <cellStyle name="Hyperlinkki 21 9" xfId="4877"/>
    <cellStyle name="Hyperlinkki 22 2" xfId="4878"/>
    <cellStyle name="Hyperlinkki 22 2 2" xfId="4879"/>
    <cellStyle name="Hyperlinkki 24 2" xfId="4880"/>
    <cellStyle name="Hyperlinkki 24 2 2" xfId="4881"/>
    <cellStyle name="Hyperlinkki 29 2" xfId="4882"/>
    <cellStyle name="Hyperlinkki 29 2 2" xfId="4883"/>
    <cellStyle name="Hyperlinkki 35 2" xfId="4884"/>
    <cellStyle name="Hyperlinkki 35 2 2" xfId="4885"/>
    <cellStyle name="Hyperlinkki 4 2" xfId="4886"/>
    <cellStyle name="Hyperlinkki 4 2 2" xfId="4887"/>
    <cellStyle name="Hyperlinkki 4 2 3" xfId="4888"/>
    <cellStyle name="Hyperlinkki 4 2 4" xfId="4889"/>
    <cellStyle name="Hyperlinkki 4 3" xfId="4890"/>
    <cellStyle name="Hyperlinkki 4 3 2" xfId="4891"/>
    <cellStyle name="Hyperlinkki 4 3 3" xfId="4892"/>
    <cellStyle name="Hyperlinkki 4 3 4" xfId="4893"/>
    <cellStyle name="Hyperlinkki 4 4" xfId="4894"/>
    <cellStyle name="Hyperlinkki 4 4 2" xfId="4895"/>
    <cellStyle name="Hyperlinkki 4 5" xfId="4896"/>
    <cellStyle name="Hyperlinkki 40 10" xfId="4897"/>
    <cellStyle name="Hyperlinkki 40 2" xfId="4898"/>
    <cellStyle name="Hyperlinkki 40 2 2" xfId="4899"/>
    <cellStyle name="Hyperlinkki 40 2 3" xfId="4900"/>
    <cellStyle name="Hyperlinkki 40 2 4" xfId="4901"/>
    <cellStyle name="Hyperlinkki 40 3" xfId="4902"/>
    <cellStyle name="Hyperlinkki 40 3 2" xfId="4903"/>
    <cellStyle name="Hyperlinkki 40 3 3" xfId="4904"/>
    <cellStyle name="Hyperlinkki 40 3 4" xfId="4905"/>
    <cellStyle name="Hyperlinkki 40 4" xfId="4906"/>
    <cellStyle name="Hyperlinkki 40 5" xfId="4907"/>
    <cellStyle name="Hyperlinkki 40 6" xfId="4908"/>
    <cellStyle name="Hyperlinkki 40 7" xfId="4909"/>
    <cellStyle name="Hyperlinkki 40 8" xfId="4910"/>
    <cellStyle name="Hyperlinkki 40 9" xfId="4911"/>
    <cellStyle name="Hyperlinkki 49 10" xfId="4912"/>
    <cellStyle name="Hyperlinkki 49 2" xfId="4913"/>
    <cellStyle name="Hyperlinkki 49 2 2" xfId="4914"/>
    <cellStyle name="Hyperlinkki 49 2 3" xfId="4915"/>
    <cellStyle name="Hyperlinkki 49 2 4" xfId="4916"/>
    <cellStyle name="Hyperlinkki 49 3" xfId="4917"/>
    <cellStyle name="Hyperlinkki 49 3 2" xfId="4918"/>
    <cellStyle name="Hyperlinkki 49 3 3" xfId="4919"/>
    <cellStyle name="Hyperlinkki 49 3 4" xfId="4920"/>
    <cellStyle name="Hyperlinkki 49 4" xfId="4921"/>
    <cellStyle name="Hyperlinkki 49 5" xfId="4922"/>
    <cellStyle name="Hyperlinkki 49 6" xfId="4923"/>
    <cellStyle name="Hyperlinkki 49 7" xfId="4924"/>
    <cellStyle name="Hyperlinkki 49 8" xfId="4925"/>
    <cellStyle name="Hyperlinkki 49 9" xfId="4926"/>
    <cellStyle name="Hyperlinkki 6 2" xfId="4927"/>
    <cellStyle name="Hyperlinkki 6 2 2" xfId="4928"/>
    <cellStyle name="Hyperlinkki 89" xfId="4929"/>
    <cellStyle name="Hyperlinkki 89 2" xfId="4930"/>
    <cellStyle name="Hyperlinkki 99 2" xfId="4931"/>
    <cellStyle name="Hyperlänk" xfId="4932"/>
    <cellStyle name="Hyperlänk 10" xfId="4933"/>
    <cellStyle name="Hyperlänk 11" xfId="4934"/>
    <cellStyle name="Hyperlänk 12" xfId="4935"/>
    <cellStyle name="Hyperlänk 13" xfId="4936"/>
    <cellStyle name="Hyperlänk 14" xfId="4937"/>
    <cellStyle name="Hyperlänk 15" xfId="4938"/>
    <cellStyle name="Hyperlänk 16" xfId="4939"/>
    <cellStyle name="Hyperlänk 17" xfId="4940"/>
    <cellStyle name="Hyperlänk 18" xfId="4941"/>
    <cellStyle name="Hyperlänk 19" xfId="4942"/>
    <cellStyle name="Hyperlänk 2" xfId="4943"/>
    <cellStyle name="Hyperlänk 2 2" xfId="4944"/>
    <cellStyle name="Hyperlänk 20" xfId="4945"/>
    <cellStyle name="Hyperlänk 21" xfId="4946"/>
    <cellStyle name="Hyperlänk 22" xfId="4947"/>
    <cellStyle name="Hyperlänk 23" xfId="4948"/>
    <cellStyle name="Hyperlänk 24" xfId="4949"/>
    <cellStyle name="Hyperlänk 25" xfId="4950"/>
    <cellStyle name="Hyperlänk 26" xfId="4951"/>
    <cellStyle name="Hyperlänk 27" xfId="4952"/>
    <cellStyle name="Hyperlänk 28" xfId="4953"/>
    <cellStyle name="Hyperlänk 29" xfId="4954"/>
    <cellStyle name="Hyperlänk 3" xfId="4955"/>
    <cellStyle name="Hyperlänk 30" xfId="4956"/>
    <cellStyle name="Hyperlänk 31" xfId="4957"/>
    <cellStyle name="Hyperlänk 32" xfId="4958"/>
    <cellStyle name="Hyperlänk 33" xfId="4959"/>
    <cellStyle name="Hyperlänk 34" xfId="4960"/>
    <cellStyle name="Hyperlänk 35" xfId="4961"/>
    <cellStyle name="Hyperlänk 36" xfId="4962"/>
    <cellStyle name="Hyperlänk 37" xfId="4963"/>
    <cellStyle name="Hyperlänk 38" xfId="4964"/>
    <cellStyle name="Hyperlänk 39" xfId="4965"/>
    <cellStyle name="Hyperlänk 4" xfId="4966"/>
    <cellStyle name="Hyperlänk 40" xfId="4967"/>
    <cellStyle name="Hyperlänk 41" xfId="4968"/>
    <cellStyle name="Hyperlänk 42" xfId="4969"/>
    <cellStyle name="Hyperlänk 43" xfId="4970"/>
    <cellStyle name="Hyperlänk 44" xfId="4971"/>
    <cellStyle name="Hyperlänk 45" xfId="4972"/>
    <cellStyle name="Hyperlänk 46" xfId="4973"/>
    <cellStyle name="Hyperlänk 47" xfId="4974"/>
    <cellStyle name="Hyperlänk 48" xfId="4975"/>
    <cellStyle name="Hyperlänk 49" xfId="4976"/>
    <cellStyle name="Hyperlänk 5" xfId="4977"/>
    <cellStyle name="Hyperlänk 50" xfId="4978"/>
    <cellStyle name="Hyperlänk 51" xfId="4979"/>
    <cellStyle name="Hyperlänk 52" xfId="4980"/>
    <cellStyle name="Hyperlänk 53" xfId="4981"/>
    <cellStyle name="Hyperlänk 54" xfId="4982"/>
    <cellStyle name="Hyperlänk 55" xfId="4983"/>
    <cellStyle name="Hyperlänk 56" xfId="4984"/>
    <cellStyle name="Hyperlänk 57" xfId="4985"/>
    <cellStyle name="Hyperlänk 58" xfId="4986"/>
    <cellStyle name="Hyperlänk 59" xfId="4987"/>
    <cellStyle name="Hyperlänk 6" xfId="4988"/>
    <cellStyle name="Hyperlänk 60" xfId="4989"/>
    <cellStyle name="Hyperlänk 61" xfId="4990"/>
    <cellStyle name="Hyperlänk 62" xfId="4991"/>
    <cellStyle name="Hyperlänk 63" xfId="4992"/>
    <cellStyle name="Hyperlänk 64" xfId="4993"/>
    <cellStyle name="Hyperlänk 65" xfId="4994"/>
    <cellStyle name="Hyperlänk 66" xfId="4995"/>
    <cellStyle name="Hyperlänk 67" xfId="4996"/>
    <cellStyle name="Hyperlänk 68" xfId="4997"/>
    <cellStyle name="Hyperlänk 69" xfId="4998"/>
    <cellStyle name="Hyperlänk 7" xfId="4999"/>
    <cellStyle name="Hyperlänk 70" xfId="5000"/>
    <cellStyle name="Hyperlänk 71" xfId="5001"/>
    <cellStyle name="Hyperlänk 72" xfId="5002"/>
    <cellStyle name="Hyperlänk 73" xfId="5003"/>
    <cellStyle name="Hyperlänk 74" xfId="5004"/>
    <cellStyle name="Hyperlänk 75" xfId="5005"/>
    <cellStyle name="Hyperlänk 76" xfId="5006"/>
    <cellStyle name="Hyperlänk 77" xfId="5007"/>
    <cellStyle name="Hyperlänk 78" xfId="5008"/>
    <cellStyle name="Hyperlänk 79" xfId="5009"/>
    <cellStyle name="Hyperlänk 8" xfId="5010"/>
    <cellStyle name="Hyperlänk 80" xfId="5011"/>
    <cellStyle name="Hyperlänk 81" xfId="5012"/>
    <cellStyle name="Hyperlänk 82" xfId="5013"/>
    <cellStyle name="Hyperlänk 83" xfId="5014"/>
    <cellStyle name="Hyperlänk 84" xfId="5015"/>
    <cellStyle name="Hyperlänk 85" xfId="5016"/>
    <cellStyle name="Hyperlänk 86" xfId="5017"/>
    <cellStyle name="Hyperlänk 87" xfId="5018"/>
    <cellStyle name="Hyperlänk 88" xfId="5019"/>
    <cellStyle name="Hyperlänk 89" xfId="5020"/>
    <cellStyle name="Hyperlänk 9" xfId="5021"/>
    <cellStyle name="Hyperlänk 90" xfId="5022"/>
    <cellStyle name="Hyperlänk 91" xfId="5023"/>
    <cellStyle name="Hyperlänk 92" xfId="5024"/>
    <cellStyle name="Hyperlänk 93" xfId="5025"/>
    <cellStyle name="Hyperlänk 94" xfId="5026"/>
    <cellStyle name="Hyperlänk 95" xfId="5027"/>
    <cellStyle name="Hyperlänk 96" xfId="5028"/>
    <cellStyle name="Hyperlänk 97" xfId="5029"/>
    <cellStyle name="Hyvä" xfId="109" builtinId="26" customBuiltin="1"/>
    <cellStyle name="Hyvä 2" xfId="32"/>
    <cellStyle name="Hyvä 2 2" xfId="5031"/>
    <cellStyle name="Hyvä 2_FI VM maalis 2017" xfId="5030"/>
    <cellStyle name="Hyvä 3" xfId="284"/>
    <cellStyle name="Îáû÷íûé_Table16" xfId="5032"/>
    <cellStyle name="imf-one decimal" xfId="5033"/>
    <cellStyle name="imf-one decimal 2" xfId="5034"/>
    <cellStyle name="imf-one decimal 3" xfId="5035"/>
    <cellStyle name="imf-zero decimal" xfId="5036"/>
    <cellStyle name="imf-zero decimal 2" xfId="5037"/>
    <cellStyle name="imf-zero decimal 3" xfId="5038"/>
    <cellStyle name="Input" xfId="91"/>
    <cellStyle name="Input [yellow]" xfId="5040"/>
    <cellStyle name="Input 2" xfId="285"/>
    <cellStyle name="Input 2 2" xfId="5042"/>
    <cellStyle name="Input 2_FI VM maalis 2017" xfId="5041"/>
    <cellStyle name="Input 3" xfId="286"/>
    <cellStyle name="Input 3 2" xfId="287"/>
    <cellStyle name="Input 3 2 2" xfId="5045"/>
    <cellStyle name="Input 3 2_FI VM maalis 2017" xfId="5044"/>
    <cellStyle name="Input 3 3" xfId="288"/>
    <cellStyle name="Input 3 3 2" xfId="5047"/>
    <cellStyle name="Input 3 3_FI VM maalis 2017" xfId="5046"/>
    <cellStyle name="Input 3 4" xfId="5048"/>
    <cellStyle name="Input 3_FI VM maalis 2017" xfId="5043"/>
    <cellStyle name="Input 4" xfId="289"/>
    <cellStyle name="Input 4 2" xfId="290"/>
    <cellStyle name="Input 4 2 2" xfId="5051"/>
    <cellStyle name="Input 4 2_FI VM maalis 2017" xfId="5050"/>
    <cellStyle name="Input 4 3" xfId="5052"/>
    <cellStyle name="Input 4_FI VM maalis 2017" xfId="5049"/>
    <cellStyle name="Input 5" xfId="5053"/>
    <cellStyle name="Input 6" xfId="5054"/>
    <cellStyle name="Input 7" xfId="5055"/>
    <cellStyle name="Input 8" xfId="5056"/>
    <cellStyle name="Input 9" xfId="5057"/>
    <cellStyle name="Input_FI VM maalis 2017" xfId="5039"/>
    <cellStyle name="JPY" xfId="5058"/>
    <cellStyle name="Label" xfId="33"/>
    <cellStyle name="Laskenta" xfId="114" builtinId="22" customBuiltin="1"/>
    <cellStyle name="Laskenta 2" xfId="34"/>
    <cellStyle name="Laskenta 2 2" xfId="291"/>
    <cellStyle name="Laskenta 2 2 2" xfId="292"/>
    <cellStyle name="Laskenta 2 2 2 2" xfId="5062"/>
    <cellStyle name="Laskenta 2 2 2_FI VM maalis 2017" xfId="5061"/>
    <cellStyle name="Laskenta 2 2 3" xfId="5063"/>
    <cellStyle name="Laskenta 2 2_FI VM maalis 2017" xfId="5060"/>
    <cellStyle name="Laskenta 2 3" xfId="293"/>
    <cellStyle name="Laskenta 2 3 2" xfId="5065"/>
    <cellStyle name="Laskenta 2 3_FI VM maalis 2017" xfId="5064"/>
    <cellStyle name="Laskenta 2 4" xfId="5066"/>
    <cellStyle name="Laskenta 2 5" xfId="5067"/>
    <cellStyle name="Laskenta 2 6" xfId="5068"/>
    <cellStyle name="Laskenta 2 7" xfId="5069"/>
    <cellStyle name="Laskenta 2 8" xfId="5070"/>
    <cellStyle name="Laskenta 2 9" xfId="5071"/>
    <cellStyle name="Laskenta 2_FI VM maalis 2017" xfId="5059"/>
    <cellStyle name="Laskenta 3" xfId="294"/>
    <cellStyle name="Laskenta 3 2" xfId="295"/>
    <cellStyle name="Laskenta 3 2 2" xfId="5074"/>
    <cellStyle name="Laskenta 3 2_FI VM maalis 2017" xfId="5073"/>
    <cellStyle name="Laskenta 3 3" xfId="296"/>
    <cellStyle name="Laskenta 3 3 2" xfId="5076"/>
    <cellStyle name="Laskenta 3 3_FI VM maalis 2017" xfId="5075"/>
    <cellStyle name="Laskenta 3 4" xfId="5077"/>
    <cellStyle name="Laskenta 3_FI VM maalis 2017" xfId="5072"/>
    <cellStyle name="Laskenta 4" xfId="297"/>
    <cellStyle name="Laskenta 4 2" xfId="298"/>
    <cellStyle name="Laskenta 4 2 2" xfId="5080"/>
    <cellStyle name="Laskenta 4 2_FI VM maalis 2017" xfId="5079"/>
    <cellStyle name="Laskenta 4 3" xfId="5081"/>
    <cellStyle name="Laskenta 4_FI VM maalis 2017" xfId="5078"/>
    <cellStyle name="Laskentasolu" xfId="299"/>
    <cellStyle name="Linked Cell" xfId="92"/>
    <cellStyle name="Linked Cell 2" xfId="300"/>
    <cellStyle name="Linked Cell 2 2" xfId="5084"/>
    <cellStyle name="Linked Cell 2_FI VM maalis 2017" xfId="5083"/>
    <cellStyle name="Linked Cell_FI VM maalis 2017" xfId="5082"/>
    <cellStyle name="Linkitetty solu" xfId="115" builtinId="24" customBuiltin="1"/>
    <cellStyle name="Linkitetty solu 2" xfId="35"/>
    <cellStyle name="Linkitetty solu 2 2" xfId="5086"/>
    <cellStyle name="Linkitetty solu 2_FI VM maalis 2017" xfId="5085"/>
    <cellStyle name="Linkitetty solu 3" xfId="301"/>
    <cellStyle name="Měna0" xfId="5087"/>
    <cellStyle name="měny_Vlada-upraveno 15.6" xfId="5088"/>
    <cellStyle name="Millares [0]_BALPROGRAMA2001R" xfId="5089"/>
    <cellStyle name="Millares_BALPROGRAMA2001R" xfId="5090"/>
    <cellStyle name="Milliers [0]_3A_NumeratorReport_Option1_040611" xfId="5091"/>
    <cellStyle name="Milliers_3A_NumeratorReport_Option1_040611" xfId="5092"/>
    <cellStyle name="Mìna0" xfId="5093"/>
    <cellStyle name="Moneda [0]_BALPROGRAMA2001R" xfId="5094"/>
    <cellStyle name="Moneda_BALPROGRAMA2001R" xfId="5095"/>
    <cellStyle name="Monétaire [0]_3A_NumeratorReport_Option1_040611" xfId="5096"/>
    <cellStyle name="Monétaire_3A_NumeratorReport_Option1_040611" xfId="5097"/>
    <cellStyle name="MTW" xfId="5098"/>
    <cellStyle name="Navadno_Slo" xfId="5099"/>
    <cellStyle name="Neutraali" xfId="111" builtinId="28" customBuiltin="1"/>
    <cellStyle name="Neutraali 2" xfId="36"/>
    <cellStyle name="Neutraali 2 2" xfId="5101"/>
    <cellStyle name="Neutraali 2_FI VM maalis 2017" xfId="5100"/>
    <cellStyle name="Neutraali 3" xfId="302"/>
    <cellStyle name="Neutral" xfId="93"/>
    <cellStyle name="Neutral 2" xfId="303"/>
    <cellStyle name="Neutral 2 2" xfId="5104"/>
    <cellStyle name="Neutral 2_FI VM maalis 2017" xfId="5103"/>
    <cellStyle name="Neutral_FI VM maalis 2017" xfId="5102"/>
    <cellStyle name="Normaali" xfId="0" builtinId="0"/>
    <cellStyle name="Normaali 10" xfId="100"/>
    <cellStyle name="Normaali 10 2" xfId="5106"/>
    <cellStyle name="Normaali 10 2 2" xfId="5107"/>
    <cellStyle name="Normaali 10 2 2 2" xfId="5108"/>
    <cellStyle name="Normaali 10 2 3" xfId="5109"/>
    <cellStyle name="Normaali 10 2 3 2" xfId="5110"/>
    <cellStyle name="Normaali 10 2 4" xfId="5111"/>
    <cellStyle name="Normaali 10 2 4 2" xfId="5112"/>
    <cellStyle name="Normaali 10 2 5" xfId="5113"/>
    <cellStyle name="Normaali 10 2 6" xfId="5114"/>
    <cellStyle name="Normaali 10 3" xfId="5115"/>
    <cellStyle name="Normaali 10 4" xfId="5116"/>
    <cellStyle name="Normaali 10 4 2" xfId="5117"/>
    <cellStyle name="Normaali 10 5" xfId="5118"/>
    <cellStyle name="Normaali 10 5 2" xfId="5119"/>
    <cellStyle name="Normaali 10 6" xfId="5120"/>
    <cellStyle name="Normaali 10 7" xfId="5121"/>
    <cellStyle name="Normaali 10_FI VM maalis 2017" xfId="5105"/>
    <cellStyle name="Normaali 11" xfId="52"/>
    <cellStyle name="Normaali 11 2" xfId="5123"/>
    <cellStyle name="Normaali 11 2 2" xfId="5124"/>
    <cellStyle name="Normaali 11 2 2 2" xfId="5125"/>
    <cellStyle name="Normaali 11 2 2 3" xfId="5126"/>
    <cellStyle name="Normaali 11 2 3" xfId="5127"/>
    <cellStyle name="Normaali 11 2 3 2" xfId="5128"/>
    <cellStyle name="Normaali 11 2 4" xfId="5129"/>
    <cellStyle name="Normaali 11 2 5" xfId="5130"/>
    <cellStyle name="Normaali 11 3" xfId="5131"/>
    <cellStyle name="Normaali 11 3 2" xfId="5132"/>
    <cellStyle name="Normaali 11 4" xfId="5133"/>
    <cellStyle name="Normaali 11 4 2" xfId="5134"/>
    <cellStyle name="Normaali 11 5" xfId="5135"/>
    <cellStyle name="Normaali 11 6" xfId="5136"/>
    <cellStyle name="Normaali 11_FI VM maalis 2017" xfId="5122"/>
    <cellStyle name="Normaali 12" xfId="304"/>
    <cellStyle name="Normaali 12 10" xfId="5138"/>
    <cellStyle name="Normaali 12 11" xfId="5139"/>
    <cellStyle name="Normaali 12 12" xfId="5140"/>
    <cellStyle name="Normaali 12 13" xfId="5141"/>
    <cellStyle name="Normaali 12 2" xfId="5142"/>
    <cellStyle name="Normaali 12 2 2" xfId="5143"/>
    <cellStyle name="Normaali 12 2 3" xfId="5144"/>
    <cellStyle name="Normaali 12 2 4" xfId="5145"/>
    <cellStyle name="Normaali 12 3" xfId="5146"/>
    <cellStyle name="Normaali 12 3 2" xfId="5147"/>
    <cellStyle name="Normaali 12 3 3" xfId="5148"/>
    <cellStyle name="Normaali 12 3 4" xfId="5149"/>
    <cellStyle name="Normaali 12 4" xfId="5150"/>
    <cellStyle name="Normaali 12 4 2" xfId="5151"/>
    <cellStyle name="Normaali 12 5" xfId="5152"/>
    <cellStyle name="Normaali 12 6" xfId="5153"/>
    <cellStyle name="Normaali 12 7" xfId="5154"/>
    <cellStyle name="Normaali 12 8" xfId="5155"/>
    <cellStyle name="Normaali 12 9" xfId="5156"/>
    <cellStyle name="Normaali 12_FI VM maalis 2017" xfId="5137"/>
    <cellStyle name="Normaali 123" xfId="5157"/>
    <cellStyle name="Normaali 123 2" xfId="5158"/>
    <cellStyle name="Normaali 125" xfId="5159"/>
    <cellStyle name="Normaali 125 2" xfId="5160"/>
    <cellStyle name="Normaali 13" xfId="145"/>
    <cellStyle name="Normaali 13 10" xfId="5162"/>
    <cellStyle name="Normaali 13 11" xfId="150"/>
    <cellStyle name="Normaali 13 2" xfId="5163"/>
    <cellStyle name="Normaali 13 2 2" xfId="5164"/>
    <cellStyle name="Normaali 13 2 3" xfId="5165"/>
    <cellStyle name="Normaali 13 2 4" xfId="5166"/>
    <cellStyle name="Normaali 13 3" xfId="5167"/>
    <cellStyle name="Normaali 13 3 2" xfId="5168"/>
    <cellStyle name="Normaali 13 3 3" xfId="5169"/>
    <cellStyle name="Normaali 13 3 4" xfId="5170"/>
    <cellStyle name="Normaali 13 4" xfId="5171"/>
    <cellStyle name="Normaali 13 4 2" xfId="5172"/>
    <cellStyle name="Normaali 13 5" xfId="5173"/>
    <cellStyle name="Normaali 13 6" xfId="5174"/>
    <cellStyle name="Normaali 13 7" xfId="5175"/>
    <cellStyle name="Normaali 13 8" xfId="5176"/>
    <cellStyle name="Normaali 13 9" xfId="5177"/>
    <cellStyle name="Normaali 13_FI VM maalis 2017" xfId="5161"/>
    <cellStyle name="Normaali 135 2" xfId="5178"/>
    <cellStyle name="Normaali 14" xfId="5179"/>
    <cellStyle name="Normaali 14 2" xfId="5180"/>
    <cellStyle name="Normaali 14 2 2" xfId="5181"/>
    <cellStyle name="Normaali 14 3" xfId="5182"/>
    <cellStyle name="Normaali 14 4" xfId="5183"/>
    <cellStyle name="Normaali 14 5" xfId="5184"/>
    <cellStyle name="Normaali 14_Tulokset" xfId="5185"/>
    <cellStyle name="Normaali 15" xfId="5186"/>
    <cellStyle name="Normaali 15 10" xfId="5187"/>
    <cellStyle name="Normaali 15 11" xfId="5188"/>
    <cellStyle name="Normaali 15 12" xfId="5189"/>
    <cellStyle name="Normaali 15 13" xfId="5190"/>
    <cellStyle name="Normaali 15 2" xfId="5191"/>
    <cellStyle name="Normaali 15 2 2" xfId="5192"/>
    <cellStyle name="Normaali 15 2 2 2" xfId="5193"/>
    <cellStyle name="Normaali 15 2 2 3" xfId="5194"/>
    <cellStyle name="Normaali 15 2 3" xfId="5195"/>
    <cellStyle name="Normaali 15 2 3 2" xfId="5196"/>
    <cellStyle name="Normaali 15 2 3 3" xfId="5197"/>
    <cellStyle name="Normaali 15 2 4" xfId="5198"/>
    <cellStyle name="Normaali 15 2 4 2" xfId="5199"/>
    <cellStyle name="Normaali 15 2 5" xfId="5200"/>
    <cellStyle name="Normaali 15 3" xfId="5201"/>
    <cellStyle name="Normaali 15 3 2" xfId="5202"/>
    <cellStyle name="Normaali 15 3 2 2" xfId="5203"/>
    <cellStyle name="Normaali 15 3 3" xfId="5204"/>
    <cellStyle name="Normaali 15 3 4" xfId="5205"/>
    <cellStyle name="Normaali 15 3 5" xfId="5206"/>
    <cellStyle name="Normaali 15 4" xfId="5207"/>
    <cellStyle name="Normaali 15 4 2" xfId="5208"/>
    <cellStyle name="Normaali 15 4 2 2" xfId="5209"/>
    <cellStyle name="Normaali 15 4 3" xfId="5210"/>
    <cellStyle name="Normaali 15 5" xfId="5211"/>
    <cellStyle name="Normaali 15 5 2" xfId="5212"/>
    <cellStyle name="Normaali 15 6" xfId="5213"/>
    <cellStyle name="Normaali 15 7" xfId="5214"/>
    <cellStyle name="Normaali 15 8" xfId="5215"/>
    <cellStyle name="Normaali 15 9" xfId="5216"/>
    <cellStyle name="Normaali 15_Tulokset" xfId="5217"/>
    <cellStyle name="Normaali 16" xfId="5218"/>
    <cellStyle name="Normaali 16 2" xfId="5219"/>
    <cellStyle name="Normaali 16 2 2" xfId="5220"/>
    <cellStyle name="Normaali 16 2 2 2" xfId="5221"/>
    <cellStyle name="Normaali 16 2 2 3" xfId="5222"/>
    <cellStyle name="Normaali 16 2 3" xfId="5223"/>
    <cellStyle name="Normaali 16 2 3 2" xfId="5224"/>
    <cellStyle name="Normaali 16 2 4" xfId="5225"/>
    <cellStyle name="Normaali 16 2 5" xfId="5226"/>
    <cellStyle name="Normaali 16 3" xfId="5227"/>
    <cellStyle name="Normaali 16 3 2" xfId="5228"/>
    <cellStyle name="Normaali 16 3 3" xfId="5229"/>
    <cellStyle name="Normaali 16 4" xfId="5230"/>
    <cellStyle name="Normaali 16 4 2" xfId="5231"/>
    <cellStyle name="Normaali 16 5" xfId="5232"/>
    <cellStyle name="Normaali 16 6" xfId="5233"/>
    <cellStyle name="Normaali 16_Tulokset" xfId="5234"/>
    <cellStyle name="Normaali 17" xfId="5235"/>
    <cellStyle name="Normaali 17 2" xfId="5236"/>
    <cellStyle name="Normaali 17 2 2" xfId="5237"/>
    <cellStyle name="Normaali 17 2 2 2" xfId="5238"/>
    <cellStyle name="Normaali 17 2 2 3" xfId="5239"/>
    <cellStyle name="Normaali 17 2 3" xfId="5240"/>
    <cellStyle name="Normaali 17 2 3 2" xfId="5241"/>
    <cellStyle name="Normaali 17 2 4" xfId="5242"/>
    <cellStyle name="Normaali 17 2 5" xfId="5243"/>
    <cellStyle name="Normaali 17 3" xfId="5244"/>
    <cellStyle name="Normaali 17 3 2" xfId="5245"/>
    <cellStyle name="Normaali 17 4" xfId="5246"/>
    <cellStyle name="Normaali 17 4 2" xfId="5247"/>
    <cellStyle name="Normaali 17 5" xfId="5248"/>
    <cellStyle name="Normaali 17 6" xfId="5249"/>
    <cellStyle name="Normaali 18" xfId="5250"/>
    <cellStyle name="Normaali 18 10" xfId="5251"/>
    <cellStyle name="Normaali 18 11" xfId="5252"/>
    <cellStyle name="Normaali 18 2" xfId="5253"/>
    <cellStyle name="Normaali 18 2 2" xfId="5254"/>
    <cellStyle name="Normaali 18 2 2 2" xfId="5255"/>
    <cellStyle name="Normaali 18 2 2 3" xfId="5256"/>
    <cellStyle name="Normaali 18 2 3" xfId="5257"/>
    <cellStyle name="Normaali 18 2 3 2" xfId="5258"/>
    <cellStyle name="Normaali 18 2 3 3" xfId="5259"/>
    <cellStyle name="Normaali 18 2 4" xfId="5260"/>
    <cellStyle name="Normaali 18 2 4 2" xfId="5261"/>
    <cellStyle name="Normaali 18 2 5" xfId="5262"/>
    <cellStyle name="Normaali 18 3" xfId="5263"/>
    <cellStyle name="Normaali 18 3 2" xfId="5264"/>
    <cellStyle name="Normaali 18 3 2 2" xfId="5265"/>
    <cellStyle name="Normaali 18 3 3" xfId="5266"/>
    <cellStyle name="Normaali 18 3 4" xfId="5267"/>
    <cellStyle name="Normaali 18 3 5" xfId="5268"/>
    <cellStyle name="Normaali 18 4" xfId="5269"/>
    <cellStyle name="Normaali 18 4 2" xfId="5270"/>
    <cellStyle name="Normaali 18 4 2 2" xfId="5271"/>
    <cellStyle name="Normaali 18 4 3" xfId="5272"/>
    <cellStyle name="Normaali 18 5" xfId="5273"/>
    <cellStyle name="Normaali 18 5 2" xfId="5274"/>
    <cellStyle name="Normaali 18 6" xfId="5275"/>
    <cellStyle name="Normaali 18 7" xfId="5276"/>
    <cellStyle name="Normaali 18 8" xfId="5277"/>
    <cellStyle name="Normaali 18 9" xfId="5278"/>
    <cellStyle name="Normaali 18_Tulokset" xfId="5279"/>
    <cellStyle name="Normaali 183" xfId="5280"/>
    <cellStyle name="Normaali 19" xfId="5281"/>
    <cellStyle name="Normaali 19 2" xfId="5282"/>
    <cellStyle name="Normaali 19 2 2" xfId="5283"/>
    <cellStyle name="Normaali 19 2 2 2" xfId="5284"/>
    <cellStyle name="Normaali 19 2 2 3" xfId="5285"/>
    <cellStyle name="Normaali 19 2 3" xfId="5286"/>
    <cellStyle name="Normaali 19 2 3 2" xfId="5287"/>
    <cellStyle name="Normaali 19 2 4" xfId="5288"/>
    <cellStyle name="Normaali 19 2 5" xfId="5289"/>
    <cellStyle name="Normaali 19 3" xfId="5290"/>
    <cellStyle name="Normaali 19 3 2" xfId="5291"/>
    <cellStyle name="Normaali 19 4" xfId="5292"/>
    <cellStyle name="Normaali 19 4 2" xfId="5293"/>
    <cellStyle name="Normaali 19 5" xfId="5294"/>
    <cellStyle name="Normaali 19 6" xfId="5295"/>
    <cellStyle name="Normaali 2" xfId="57"/>
    <cellStyle name="Normaali 2 10" xfId="5296"/>
    <cellStyle name="Normaali 2 11" xfId="5297"/>
    <cellStyle name="Normaali 2 12" xfId="5298"/>
    <cellStyle name="Normaali 2 12 2" xfId="5299"/>
    <cellStyle name="Normaali 2 12 2 2" xfId="5300"/>
    <cellStyle name="Normaali 2 12 3" xfId="5301"/>
    <cellStyle name="Normaali 2 12 3 2" xfId="5302"/>
    <cellStyle name="Normaali 2 12 4" xfId="5303"/>
    <cellStyle name="Normaali 2 13" xfId="5304"/>
    <cellStyle name="Normaali 2 13 2" xfId="5305"/>
    <cellStyle name="Normaali 2 14" xfId="5306"/>
    <cellStyle name="Normaali 2 14 2" xfId="5307"/>
    <cellStyle name="Normaali 2 15" xfId="5308"/>
    <cellStyle name="Normaali 2 15 2" xfId="5309"/>
    <cellStyle name="Normaali 2 16" xfId="5310"/>
    <cellStyle name="Normaali 2 17" xfId="5311"/>
    <cellStyle name="Normaali 2 18" xfId="5312"/>
    <cellStyle name="Normaali 2 2" xfId="146"/>
    <cellStyle name="Normaali 2 2 2" xfId="5314"/>
    <cellStyle name="Normaali 2 2 2 2" xfId="5315"/>
    <cellStyle name="Normaali 2 2 2 3" xfId="5316"/>
    <cellStyle name="Normaali 2 2 3" xfId="5317"/>
    <cellStyle name="Normaali 2 2 3 2" xfId="5318"/>
    <cellStyle name="Normaali 2 2 4" xfId="5319"/>
    <cellStyle name="Normaali 2 2 5" xfId="5320"/>
    <cellStyle name="Normaali 2 2 6" xfId="5321"/>
    <cellStyle name="Normaali 2 2 7" xfId="305"/>
    <cellStyle name="Normaali 2 2_FI VM maalis 2017" xfId="5313"/>
    <cellStyle name="Normaali 2 3" xfId="306"/>
    <cellStyle name="Normaali 2 3 2" xfId="5322"/>
    <cellStyle name="Normaali 2 3 2 2" xfId="5323"/>
    <cellStyle name="Normaali 2 3 3" xfId="5324"/>
    <cellStyle name="Normaali 2 3 3 2" xfId="5325"/>
    <cellStyle name="Normaali 2 3 4" xfId="5326"/>
    <cellStyle name="Normaali 2 3 4 2" xfId="5327"/>
    <cellStyle name="Normaali 2 3 5" xfId="5328"/>
    <cellStyle name="Normaali 2 3 6" xfId="5329"/>
    <cellStyle name="Normaali 2 3 7" xfId="5330"/>
    <cellStyle name="Normaali 2 4" xfId="5331"/>
    <cellStyle name="Normaali 2 4 10" xfId="5332"/>
    <cellStyle name="Normaali 2 4 2" xfId="5333"/>
    <cellStyle name="Normaali 2 4 2 2" xfId="5334"/>
    <cellStyle name="Normaali 2 4 2 2 2" xfId="5335"/>
    <cellStyle name="Normaali 2 4 2 2_Tulokset" xfId="5336"/>
    <cellStyle name="Normaali 2 4 2 3" xfId="5337"/>
    <cellStyle name="Normaali 2 4 2_Tulokset" xfId="5338"/>
    <cellStyle name="Normaali 2 4 3" xfId="5339"/>
    <cellStyle name="Normaali 2 4 3 2" xfId="5340"/>
    <cellStyle name="Normaali 2 4 3_Tulokset" xfId="5341"/>
    <cellStyle name="Normaali 2 4 4" xfId="5342"/>
    <cellStyle name="Normaali 2 4 5" xfId="5343"/>
    <cellStyle name="Normaali 2 4 6" xfId="5344"/>
    <cellStyle name="Normaali 2 4 7" xfId="5345"/>
    <cellStyle name="Normaali 2 4 8" xfId="5346"/>
    <cellStyle name="Normaali 2 4 9" xfId="5347"/>
    <cellStyle name="Normaali 2 4_Tulokset" xfId="5348"/>
    <cellStyle name="Normaali 2 5" xfId="5349"/>
    <cellStyle name="Normaali 2 5 2" xfId="5350"/>
    <cellStyle name="Normaali 2 6" xfId="5351"/>
    <cellStyle name="Normaali 2 6 10" xfId="5352"/>
    <cellStyle name="Normaali 2 6 2" xfId="5353"/>
    <cellStyle name="Normaali 2 6 2 2" xfId="5354"/>
    <cellStyle name="Normaali 2 6 2_Tulokset" xfId="5355"/>
    <cellStyle name="Normaali 2 6 3" xfId="5356"/>
    <cellStyle name="Normaali 2 6 4" xfId="5357"/>
    <cellStyle name="Normaali 2 6 5" xfId="5358"/>
    <cellStyle name="Normaali 2 6 6" xfId="5359"/>
    <cellStyle name="Normaali 2 6 7" xfId="5360"/>
    <cellStyle name="Normaali 2 6 8" xfId="5361"/>
    <cellStyle name="Normaali 2 6 9" xfId="5362"/>
    <cellStyle name="Normaali 2 6_Tulokset" xfId="5363"/>
    <cellStyle name="Normaali 2 7" xfId="5364"/>
    <cellStyle name="Normaali 2 7 2" xfId="5365"/>
    <cellStyle name="Normaali 2 8" xfId="5366"/>
    <cellStyle name="Normaali 2 8 2" xfId="5367"/>
    <cellStyle name="Normaali 2 9" xfId="5368"/>
    <cellStyle name="Normaali 2_Data5" xfId="307"/>
    <cellStyle name="Normaali 20" xfId="5369"/>
    <cellStyle name="Normaali 20 10" xfId="5370"/>
    <cellStyle name="Normaali 20 2" xfId="5371"/>
    <cellStyle name="Normaali 20 2 2" xfId="5372"/>
    <cellStyle name="Normaali 20 2 2 2" xfId="5373"/>
    <cellStyle name="Normaali 20 2 2 3" xfId="5374"/>
    <cellStyle name="Normaali 20 2 3" xfId="5375"/>
    <cellStyle name="Normaali 20 2 3 2" xfId="5376"/>
    <cellStyle name="Normaali 20 2 3 3" xfId="5377"/>
    <cellStyle name="Normaali 20 2 4" xfId="5378"/>
    <cellStyle name="Normaali 20 2 4 2" xfId="5379"/>
    <cellStyle name="Normaali 20 2 5" xfId="5380"/>
    <cellStyle name="Normaali 20 3" xfId="5381"/>
    <cellStyle name="Normaali 20 3 2" xfId="5382"/>
    <cellStyle name="Normaali 20 3 2 2" xfId="5383"/>
    <cellStyle name="Normaali 20 3 3" xfId="5384"/>
    <cellStyle name="Normaali 20 3 4" xfId="5385"/>
    <cellStyle name="Normaali 20 3 5" xfId="5386"/>
    <cellStyle name="Normaali 20 4" xfId="5387"/>
    <cellStyle name="Normaali 20 4 2" xfId="5388"/>
    <cellStyle name="Normaali 20 4 2 2" xfId="5389"/>
    <cellStyle name="Normaali 20 4 3" xfId="5390"/>
    <cellStyle name="Normaali 20 5" xfId="5391"/>
    <cellStyle name="Normaali 20 5 2" xfId="5392"/>
    <cellStyle name="Normaali 20 6" xfId="5393"/>
    <cellStyle name="Normaali 20 7" xfId="5394"/>
    <cellStyle name="Normaali 20 8" xfId="5395"/>
    <cellStyle name="Normaali 20 9" xfId="5396"/>
    <cellStyle name="Normaali 21" xfId="5397"/>
    <cellStyle name="Normaali 21 10" xfId="5398"/>
    <cellStyle name="Normaali 21 11" xfId="5399"/>
    <cellStyle name="Normaali 21 2" xfId="5400"/>
    <cellStyle name="Normaali 21 2 2" xfId="5401"/>
    <cellStyle name="Normaali 21 2 2 2" xfId="5402"/>
    <cellStyle name="Normaali 21 2 2 3" xfId="5403"/>
    <cellStyle name="Normaali 21 2 3" xfId="5404"/>
    <cellStyle name="Normaali 21 2 3 2" xfId="5405"/>
    <cellStyle name="Normaali 21 2 3 3" xfId="5406"/>
    <cellStyle name="Normaali 21 2 4" xfId="5407"/>
    <cellStyle name="Normaali 21 2 4 2" xfId="5408"/>
    <cellStyle name="Normaali 21 2 5" xfId="5409"/>
    <cellStyle name="Normaali 21 3" xfId="5410"/>
    <cellStyle name="Normaali 21 3 2" xfId="5411"/>
    <cellStyle name="Normaali 21 3 2 2" xfId="5412"/>
    <cellStyle name="Normaali 21 3 3" xfId="5413"/>
    <cellStyle name="Normaali 21 3 4" xfId="5414"/>
    <cellStyle name="Normaali 21 3 5" xfId="5415"/>
    <cellStyle name="Normaali 21 4" xfId="5416"/>
    <cellStyle name="Normaali 21 4 2" xfId="5417"/>
    <cellStyle name="Normaali 21 4 2 2" xfId="5418"/>
    <cellStyle name="Normaali 21 4 3" xfId="5419"/>
    <cellStyle name="Normaali 21 5" xfId="5420"/>
    <cellStyle name="Normaali 21 5 2" xfId="5421"/>
    <cellStyle name="Normaali 21 6" xfId="5422"/>
    <cellStyle name="Normaali 21 7" xfId="5423"/>
    <cellStyle name="Normaali 21 8" xfId="5424"/>
    <cellStyle name="Normaali 21 9" xfId="5425"/>
    <cellStyle name="Normaali 22" xfId="5426"/>
    <cellStyle name="Normaali 22 2" xfId="5427"/>
    <cellStyle name="Normaali 22 2 2" xfId="5428"/>
    <cellStyle name="Normaali 22 2 2 2" xfId="5429"/>
    <cellStyle name="Normaali 22 2 2 3" xfId="5430"/>
    <cellStyle name="Normaali 22 2 3" xfId="5431"/>
    <cellStyle name="Normaali 22 2 3 2" xfId="5432"/>
    <cellStyle name="Normaali 22 2 4" xfId="5433"/>
    <cellStyle name="Normaali 22 2 5" xfId="5434"/>
    <cellStyle name="Normaali 22 3" xfId="5435"/>
    <cellStyle name="Normaali 22 3 2" xfId="5436"/>
    <cellStyle name="Normaali 22 4" xfId="5437"/>
    <cellStyle name="Normaali 22 4 2" xfId="5438"/>
    <cellStyle name="Normaali 22 5" xfId="5439"/>
    <cellStyle name="Normaali 22 6" xfId="5440"/>
    <cellStyle name="Normaali 23" xfId="5441"/>
    <cellStyle name="Normaali 23 2" xfId="5442"/>
    <cellStyle name="Normaali 23 2 2" xfId="5443"/>
    <cellStyle name="Normaali 23 2 3" xfId="5444"/>
    <cellStyle name="Normaali 23 2 4" xfId="5445"/>
    <cellStyle name="Normaali 23 3" xfId="5446"/>
    <cellStyle name="Normaali 23 3 2" xfId="5447"/>
    <cellStyle name="Normaali 23 3 3" xfId="5448"/>
    <cellStyle name="Normaali 23 3 4" xfId="5449"/>
    <cellStyle name="Normaali 23 4" xfId="5450"/>
    <cellStyle name="Normaali 23 4 2" xfId="5451"/>
    <cellStyle name="Normaali 23 5" xfId="5452"/>
    <cellStyle name="Normaali 24" xfId="5453"/>
    <cellStyle name="Normaali 24 2" xfId="5454"/>
    <cellStyle name="Normaali 24 2 2" xfId="5455"/>
    <cellStyle name="Normaali 25" xfId="5456"/>
    <cellStyle name="Normaali 25 2" xfId="5457"/>
    <cellStyle name="Normaali 25 2 2" xfId="5458"/>
    <cellStyle name="Normaali 25 2 2 2" xfId="5459"/>
    <cellStyle name="Normaali 25 2 3" xfId="5460"/>
    <cellStyle name="Normaali 25 3" xfId="5461"/>
    <cellStyle name="Normaali 25 3 2" xfId="5462"/>
    <cellStyle name="Normaali 25 3 3" xfId="5463"/>
    <cellStyle name="Normaali 25 4" xfId="5464"/>
    <cellStyle name="Normaali 25 5" xfId="5465"/>
    <cellStyle name="Normaali 26" xfId="5466"/>
    <cellStyle name="Normaali 26 2" xfId="5467"/>
    <cellStyle name="Normaali 26 2 2" xfId="5468"/>
    <cellStyle name="Normaali 27" xfId="5469"/>
    <cellStyle name="Normaali 27 10" xfId="5470"/>
    <cellStyle name="Normaali 27 11" xfId="5471"/>
    <cellStyle name="Normaali 27 2" xfId="5472"/>
    <cellStyle name="Normaali 27 2 2" xfId="5473"/>
    <cellStyle name="Normaali 27 2 3" xfId="5474"/>
    <cellStyle name="Normaali 27 2 4" xfId="5475"/>
    <cellStyle name="Normaali 27 3" xfId="5476"/>
    <cellStyle name="Normaali 27 3 2" xfId="5477"/>
    <cellStyle name="Normaali 27 3 3" xfId="5478"/>
    <cellStyle name="Normaali 27 3 4" xfId="5479"/>
    <cellStyle name="Normaali 27 4" xfId="5480"/>
    <cellStyle name="Normaali 27 4 2" xfId="5481"/>
    <cellStyle name="Normaali 27 5" xfId="5482"/>
    <cellStyle name="Normaali 27 6" xfId="5483"/>
    <cellStyle name="Normaali 27 7" xfId="5484"/>
    <cellStyle name="Normaali 27 8" xfId="5485"/>
    <cellStyle name="Normaali 27 9" xfId="5486"/>
    <cellStyle name="Normaali 28" xfId="5487"/>
    <cellStyle name="Normaali 28 2" xfId="5488"/>
    <cellStyle name="Normaali 28 2 2" xfId="5489"/>
    <cellStyle name="Normaali 28 3" xfId="5490"/>
    <cellStyle name="Normaali 29" xfId="5491"/>
    <cellStyle name="Normaali 29 2" xfId="5492"/>
    <cellStyle name="Normaali 29 2 2" xfId="5493"/>
    <cellStyle name="Normaali 29 3" xfId="5494"/>
    <cellStyle name="Normaali 3" xfId="99"/>
    <cellStyle name="Normaali 3 10" xfId="5496"/>
    <cellStyle name="Normaali 3 10 2" xfId="5497"/>
    <cellStyle name="Normaali 3 10 2 2" xfId="5498"/>
    <cellStyle name="Normaali 3 10 3" xfId="5499"/>
    <cellStyle name="Normaali 3 10 3 2" xfId="5500"/>
    <cellStyle name="Normaali 3 10 4" xfId="5501"/>
    <cellStyle name="Normaali 3 11" xfId="5502"/>
    <cellStyle name="Normaali 3 12" xfId="308"/>
    <cellStyle name="Normaali 3 2" xfId="102"/>
    <cellStyle name="Normaali 3 2 2" xfId="5504"/>
    <cellStyle name="Normaali 3 2 3" xfId="5505"/>
    <cellStyle name="Normaali 3 2 4" xfId="309"/>
    <cellStyle name="Normaali 3 2_FI VM maalis 2017" xfId="5503"/>
    <cellStyle name="Normaali 3 3" xfId="310"/>
    <cellStyle name="Normaali 3 3 2" xfId="5507"/>
    <cellStyle name="Normaali 3 3 3" xfId="5508"/>
    <cellStyle name="Normaali 3 3 4" xfId="5509"/>
    <cellStyle name="Normaali 3 3_FI VM maalis 2017" xfId="5506"/>
    <cellStyle name="Normaali 3 4" xfId="311"/>
    <cellStyle name="Normaali 3 4 2" xfId="5511"/>
    <cellStyle name="Normaali 3 4 3" xfId="5512"/>
    <cellStyle name="Normaali 3 4_FI VM maalis 2017" xfId="5510"/>
    <cellStyle name="Normaali 3 5" xfId="5513"/>
    <cellStyle name="Normaali 3 5 2" xfId="5514"/>
    <cellStyle name="Normaali 3 6" xfId="5515"/>
    <cellStyle name="Normaali 3 7" xfId="5516"/>
    <cellStyle name="Normaali 3 8" xfId="5517"/>
    <cellStyle name="Normaali 3 9" xfId="5518"/>
    <cellStyle name="Normaali 3_FI VM maalis 2017" xfId="5495"/>
    <cellStyle name="Normaali 30" xfId="5519"/>
    <cellStyle name="Normaali 30 10" xfId="5520"/>
    <cellStyle name="Normaali 30 2" xfId="5521"/>
    <cellStyle name="Normaali 30 2 2" xfId="5522"/>
    <cellStyle name="Normaali 30 2 3" xfId="5523"/>
    <cellStyle name="Normaali 30 2 4" xfId="5524"/>
    <cellStyle name="Normaali 30 3" xfId="5525"/>
    <cellStyle name="Normaali 30 3 2" xfId="5526"/>
    <cellStyle name="Normaali 30 3 3" xfId="5527"/>
    <cellStyle name="Normaali 30 3 4" xfId="5528"/>
    <cellStyle name="Normaali 30 4" xfId="5529"/>
    <cellStyle name="Normaali 30 4 2" xfId="5530"/>
    <cellStyle name="Normaali 30 5" xfId="5531"/>
    <cellStyle name="Normaali 30 6" xfId="5532"/>
    <cellStyle name="Normaali 30 7" xfId="5533"/>
    <cellStyle name="Normaali 30 8" xfId="5534"/>
    <cellStyle name="Normaali 30 9" xfId="5535"/>
    <cellStyle name="Normaali 31" xfId="5536"/>
    <cellStyle name="Normaali 31 2" xfId="5537"/>
    <cellStyle name="Normaali 31 2 2" xfId="5538"/>
    <cellStyle name="Normaali 31 3" xfId="5539"/>
    <cellStyle name="Normaali 32" xfId="5540"/>
    <cellStyle name="Normaali 32 10" xfId="5541"/>
    <cellStyle name="Normaali 32 2" xfId="5542"/>
    <cellStyle name="Normaali 32 2 2" xfId="5543"/>
    <cellStyle name="Normaali 32 2 3" xfId="5544"/>
    <cellStyle name="Normaali 32 2 4" xfId="5545"/>
    <cellStyle name="Normaali 32 3" xfId="5546"/>
    <cellStyle name="Normaali 32 3 2" xfId="5547"/>
    <cellStyle name="Normaali 32 3 3" xfId="5548"/>
    <cellStyle name="Normaali 32 3 4" xfId="5549"/>
    <cellStyle name="Normaali 32 4" xfId="5550"/>
    <cellStyle name="Normaali 32 4 2" xfId="5551"/>
    <cellStyle name="Normaali 32 5" xfId="5552"/>
    <cellStyle name="Normaali 32 6" xfId="5553"/>
    <cellStyle name="Normaali 32 7" xfId="5554"/>
    <cellStyle name="Normaali 32 8" xfId="5555"/>
    <cellStyle name="Normaali 32 9" xfId="5556"/>
    <cellStyle name="Normaali 33" xfId="5557"/>
    <cellStyle name="Normaali 33 2" xfId="5558"/>
    <cellStyle name="Normaali 33 2 2" xfId="5559"/>
    <cellStyle name="Normaali 33 3" xfId="5560"/>
    <cellStyle name="Normaali 34" xfId="5561"/>
    <cellStyle name="Normaali 34 2" xfId="5562"/>
    <cellStyle name="Normaali 34 2 2" xfId="5563"/>
    <cellStyle name="Normaali 34 3" xfId="5564"/>
    <cellStyle name="Normaali 35" xfId="5565"/>
    <cellStyle name="Normaali 35 2" xfId="5566"/>
    <cellStyle name="Normaali 36" xfId="5567"/>
    <cellStyle name="Normaali 36 2" xfId="5568"/>
    <cellStyle name="Normaali 36 2 2" xfId="5569"/>
    <cellStyle name="Normaali 36 3" xfId="5570"/>
    <cellStyle name="Normaali 37" xfId="5571"/>
    <cellStyle name="Normaali 37 2" xfId="5572"/>
    <cellStyle name="Normaali 37 2 2" xfId="5573"/>
    <cellStyle name="Normaali 37 3" xfId="5574"/>
    <cellStyle name="Normaali 38" xfId="6284"/>
    <cellStyle name="Normaali 38 2" xfId="5575"/>
    <cellStyle name="Normaali 38 2 2" xfId="5576"/>
    <cellStyle name="Normaali 39" xfId="149"/>
    <cellStyle name="Normaali 39 2" xfId="5577"/>
    <cellStyle name="Normaali 39 2 2" xfId="5578"/>
    <cellStyle name="Normaali 39 3" xfId="5579"/>
    <cellStyle name="Normaali 4" xfId="103"/>
    <cellStyle name="Normaali 4 10" xfId="5581"/>
    <cellStyle name="Normaali 4 11" xfId="5582"/>
    <cellStyle name="Normaali 4 11 2" xfId="5583"/>
    <cellStyle name="Normaali 4 11_Tulokset" xfId="5584"/>
    <cellStyle name="Normaali 4 12" xfId="5585"/>
    <cellStyle name="Normaali 4 13" xfId="5586"/>
    <cellStyle name="Normaali 4 14" xfId="5587"/>
    <cellStyle name="Normaali 4 15" xfId="5588"/>
    <cellStyle name="Normaali 4 16" xfId="5589"/>
    <cellStyle name="Normaali 4 17" xfId="5590"/>
    <cellStyle name="Normaali 4 18" xfId="5591"/>
    <cellStyle name="Normaali 4 19" xfId="5592"/>
    <cellStyle name="Normaali 4 2" xfId="313"/>
    <cellStyle name="Normaali 4 2 2" xfId="5594"/>
    <cellStyle name="Normaali 4 2 2 2" xfId="5595"/>
    <cellStyle name="Normaali 4 2 2 3" xfId="5596"/>
    <cellStyle name="Normaali 4 2 3" xfId="5597"/>
    <cellStyle name="Normaali 4 2 3 2" xfId="5598"/>
    <cellStyle name="Normaali 4 2 3 3" xfId="5599"/>
    <cellStyle name="Normaali 4 2 4" xfId="5600"/>
    <cellStyle name="Normaali 4 2 4 2" xfId="5601"/>
    <cellStyle name="Normaali 4 2 5" xfId="5602"/>
    <cellStyle name="Normaali 4 2 6" xfId="5603"/>
    <cellStyle name="Normaali 4 2_FI VM maalis 2017" xfId="5593"/>
    <cellStyle name="Normaali 4 20" xfId="5604"/>
    <cellStyle name="Normaali 4 21" xfId="5605"/>
    <cellStyle name="Normaali 4 22" xfId="5606"/>
    <cellStyle name="Normaali 4 23" xfId="5607"/>
    <cellStyle name="Normaali 4 24" xfId="5608"/>
    <cellStyle name="Normaali 4 25" xfId="5609"/>
    <cellStyle name="Normaali 4 26" xfId="5610"/>
    <cellStyle name="Normaali 4 27" xfId="312"/>
    <cellStyle name="Normaali 4 3" xfId="314"/>
    <cellStyle name="Normaali 4 3 2" xfId="5612"/>
    <cellStyle name="Normaali 4 3 2 2" xfId="5613"/>
    <cellStyle name="Normaali 4 3 2 3" xfId="5614"/>
    <cellStyle name="Normaali 4 3 3" xfId="5615"/>
    <cellStyle name="Normaali 4 3 3 2" xfId="5616"/>
    <cellStyle name="Normaali 4 3 3 3" xfId="5617"/>
    <cellStyle name="Normaali 4 3 4" xfId="5618"/>
    <cellStyle name="Normaali 4 3 4 2" xfId="5619"/>
    <cellStyle name="Normaali 4 3 5" xfId="5620"/>
    <cellStyle name="Normaali 4 3 6" xfId="5621"/>
    <cellStyle name="Normaali 4 3_FI VM maalis 2017" xfId="5611"/>
    <cellStyle name="Normaali 4 4" xfId="5622"/>
    <cellStyle name="Normaali 4 4 2" xfId="5623"/>
    <cellStyle name="Normaali 4 4 2 2" xfId="5624"/>
    <cellStyle name="Normaali 4 4 3" xfId="5625"/>
    <cellStyle name="Normaali 4 5" xfId="5626"/>
    <cellStyle name="Normaali 4 5 2" xfId="5627"/>
    <cellStyle name="Normaali 4 5 3" xfId="5628"/>
    <cellStyle name="Normaali 4 6" xfId="5629"/>
    <cellStyle name="Normaali 4 6 2" xfId="5630"/>
    <cellStyle name="Normaali 4 7" xfId="5631"/>
    <cellStyle name="Normaali 4 8" xfId="5632"/>
    <cellStyle name="Normaali 4 9" xfId="5633"/>
    <cellStyle name="Normaali 4_FI VM maalis 2017" xfId="5580"/>
    <cellStyle name="Normaali 40 2" xfId="5634"/>
    <cellStyle name="Normaali 40 2 2" xfId="5635"/>
    <cellStyle name="Normaali 40 3" xfId="5636"/>
    <cellStyle name="Normaali 41 10" xfId="5637"/>
    <cellStyle name="Normaali 41 2" xfId="5638"/>
    <cellStyle name="Normaali 41 2 2" xfId="5639"/>
    <cellStyle name="Normaali 41 2 3" xfId="5640"/>
    <cellStyle name="Normaali 41 2 4" xfId="5641"/>
    <cellStyle name="Normaali 41 3" xfId="5642"/>
    <cellStyle name="Normaali 41 3 2" xfId="5643"/>
    <cellStyle name="Normaali 41 3 3" xfId="5644"/>
    <cellStyle name="Normaali 41 3 4" xfId="5645"/>
    <cellStyle name="Normaali 41 4" xfId="5646"/>
    <cellStyle name="Normaali 41 4 2" xfId="5647"/>
    <cellStyle name="Normaali 41 5" xfId="5648"/>
    <cellStyle name="Normaali 41 6" xfId="5649"/>
    <cellStyle name="Normaali 41 7" xfId="5650"/>
    <cellStyle name="Normaali 41 8" xfId="5651"/>
    <cellStyle name="Normaali 41 9" xfId="5652"/>
    <cellStyle name="Normaali 42 2" xfId="5653"/>
    <cellStyle name="Normaali 42 2 2" xfId="5654"/>
    <cellStyle name="Normaali 42 3" xfId="5655"/>
    <cellStyle name="Normaali 43 2" xfId="5656"/>
    <cellStyle name="Normaali 43 2 2" xfId="5657"/>
    <cellStyle name="Normaali 43 3" xfId="5658"/>
    <cellStyle name="Normaali 44 2" xfId="5659"/>
    <cellStyle name="Normaali 44 2 2" xfId="5660"/>
    <cellStyle name="Normaali 44 3" xfId="5661"/>
    <cellStyle name="Normaali 45 2" xfId="5662"/>
    <cellStyle name="Normaali 45 2 2" xfId="5663"/>
    <cellStyle name="Normaali 45 3" xfId="5664"/>
    <cellStyle name="Normaali 46 2" xfId="5665"/>
    <cellStyle name="Normaali 48 2" xfId="5666"/>
    <cellStyle name="Normaali 49 2" xfId="5667"/>
    <cellStyle name="Normaali 49 2 2" xfId="5668"/>
    <cellStyle name="Normaali 49 3" xfId="5669"/>
    <cellStyle name="Normaali 5" xfId="315"/>
    <cellStyle name="Normaali 5 2" xfId="5671"/>
    <cellStyle name="Normaali 5 2 2" xfId="5672"/>
    <cellStyle name="Normaali 5 2 2 2" xfId="5673"/>
    <cellStyle name="Normaali 5 2 2 3" xfId="5674"/>
    <cellStyle name="Normaali 5 2 2 4" xfId="5675"/>
    <cellStyle name="Normaali 5 2 3" xfId="5676"/>
    <cellStyle name="Normaali 5 2 3 2" xfId="5677"/>
    <cellStyle name="Normaali 5 2 3 3" xfId="5678"/>
    <cellStyle name="Normaali 5 2 4" xfId="5679"/>
    <cellStyle name="Normaali 5 2 4 2" xfId="5680"/>
    <cellStyle name="Normaali 5 2 5" xfId="5681"/>
    <cellStyle name="Normaali 5 2 6" xfId="5682"/>
    <cellStyle name="Normaali 5 2 7" xfId="5683"/>
    <cellStyle name="Normaali 5 2_Sheet1" xfId="5684"/>
    <cellStyle name="Normaali 5 3" xfId="5685"/>
    <cellStyle name="Normaali 5 3 2" xfId="5686"/>
    <cellStyle name="Normaali 5 3 2 2" xfId="5687"/>
    <cellStyle name="Normaali 5 3 3" xfId="5688"/>
    <cellStyle name="Normaali 5 3 3 2" xfId="5689"/>
    <cellStyle name="Normaali 5 3 4" xfId="5690"/>
    <cellStyle name="Normaali 5 3 5" xfId="5691"/>
    <cellStyle name="Normaali 5 3 6" xfId="5692"/>
    <cellStyle name="Normaali 5 4" xfId="5693"/>
    <cellStyle name="Normaali 5 4 2" xfId="5694"/>
    <cellStyle name="Normaali 5 4 3" xfId="5695"/>
    <cellStyle name="Normaali 5 5" xfId="5696"/>
    <cellStyle name="Normaali 5 5 2" xfId="5697"/>
    <cellStyle name="Normaali 5 5 3" xfId="5698"/>
    <cellStyle name="Normaali 5 6" xfId="5699"/>
    <cellStyle name="Normaali 5 6 2" xfId="5700"/>
    <cellStyle name="Normaali 5 7" xfId="5701"/>
    <cellStyle name="Normaali 5 8" xfId="5702"/>
    <cellStyle name="Normaali 5_FI VM maalis 2017" xfId="5670"/>
    <cellStyle name="Normaali 50 2" xfId="5703"/>
    <cellStyle name="Normaali 50 2 2" xfId="5704"/>
    <cellStyle name="Normaali 50 3" xfId="5705"/>
    <cellStyle name="Normaali 51 2" xfId="5706"/>
    <cellStyle name="Normaali 51 2 2" xfId="5707"/>
    <cellStyle name="Normaali 51 3" xfId="5708"/>
    <cellStyle name="Normaali 52 2" xfId="5709"/>
    <cellStyle name="Normaali 52 2 2" xfId="5710"/>
    <cellStyle name="Normaali 53 2" xfId="5711"/>
    <cellStyle name="Normaali 54 2" xfId="5712"/>
    <cellStyle name="Normaali 55 2" xfId="5713"/>
    <cellStyle name="Normaali 56 2" xfId="5714"/>
    <cellStyle name="Normaali 56 2 2" xfId="5715"/>
    <cellStyle name="Normaali 56 2 3" xfId="5716"/>
    <cellStyle name="Normaali 56 2 4" xfId="5717"/>
    <cellStyle name="Normaali 56 3" xfId="5718"/>
    <cellStyle name="Normaali 56 3 2" xfId="5719"/>
    <cellStyle name="Normaali 56 3 3" xfId="5720"/>
    <cellStyle name="Normaali 56 3 4" xfId="5721"/>
    <cellStyle name="Normaali 56 4" xfId="5722"/>
    <cellStyle name="Normaali 57 2" xfId="5723"/>
    <cellStyle name="Normaali 58 2" xfId="5724"/>
    <cellStyle name="Normaali 59 2" xfId="5725"/>
    <cellStyle name="Normaali 6" xfId="316"/>
    <cellStyle name="Normaali 6 10" xfId="5726"/>
    <cellStyle name="Normaali 6 11" xfId="5727"/>
    <cellStyle name="Normaali 6 12" xfId="5728"/>
    <cellStyle name="Normaali 6 2" xfId="317"/>
    <cellStyle name="Normaali 6 2 2" xfId="5730"/>
    <cellStyle name="Normaali 6 2 2 2" xfId="5731"/>
    <cellStyle name="Normaali 6 2 2 3" xfId="5732"/>
    <cellStyle name="Normaali 6 2 3" xfId="5733"/>
    <cellStyle name="Normaali 6 2 3 2" xfId="5734"/>
    <cellStyle name="Normaali 6 2 4" xfId="5735"/>
    <cellStyle name="Normaali 6 2 5" xfId="5736"/>
    <cellStyle name="Normaali 6 2 6" xfId="5737"/>
    <cellStyle name="Normaali 6 2_FI VM maalis 2017" xfId="5729"/>
    <cellStyle name="Normaali 6 3" xfId="318"/>
    <cellStyle name="Normaali 6 3 2" xfId="5739"/>
    <cellStyle name="Normaali 6 3 2 2" xfId="5740"/>
    <cellStyle name="Normaali 6 3 3" xfId="5741"/>
    <cellStyle name="Normaali 6 3 3 2" xfId="5742"/>
    <cellStyle name="Normaali 6 3 4" xfId="5743"/>
    <cellStyle name="Normaali 6 3 5" xfId="5744"/>
    <cellStyle name="Normaali 6 3 6" xfId="5745"/>
    <cellStyle name="Normaali 6 3_FI VM maalis 2017" xfId="5738"/>
    <cellStyle name="Normaali 6 4" xfId="5746"/>
    <cellStyle name="Normaali 6 4 2" xfId="5747"/>
    <cellStyle name="Normaali 6 4 3" xfId="5748"/>
    <cellStyle name="Normaali 6 5" xfId="5749"/>
    <cellStyle name="Normaali 6 5 2" xfId="5750"/>
    <cellStyle name="Normaali 6 5 2 2" xfId="5751"/>
    <cellStyle name="Normaali 6 5 3" xfId="5752"/>
    <cellStyle name="Normaali 6 5_Tulokset" xfId="5753"/>
    <cellStyle name="Normaali 6 6" xfId="5754"/>
    <cellStyle name="Normaali 6 6 2" xfId="5755"/>
    <cellStyle name="Normaali 6 6 3" xfId="5756"/>
    <cellStyle name="Normaali 6 6_Tulokset" xfId="5757"/>
    <cellStyle name="Normaali 6 7" xfId="5758"/>
    <cellStyle name="Normaali 6 7 2" xfId="5759"/>
    <cellStyle name="Normaali 6 7_Tulokset" xfId="5760"/>
    <cellStyle name="Normaali 6 8" xfId="5761"/>
    <cellStyle name="Normaali 6 9" xfId="5762"/>
    <cellStyle name="Normaali 6_Data3" xfId="5763"/>
    <cellStyle name="Normaali 60 2" xfId="5764"/>
    <cellStyle name="Normaali 61 2" xfId="5765"/>
    <cellStyle name="Normaali 62 2" xfId="5766"/>
    <cellStyle name="Normaali 63 2" xfId="5767"/>
    <cellStyle name="Normaali 64 2" xfId="5768"/>
    <cellStyle name="Normaali 65 2" xfId="5769"/>
    <cellStyle name="Normaali 66 2" xfId="5770"/>
    <cellStyle name="Normaali 67 2" xfId="5771"/>
    <cellStyle name="Normaali 68 2" xfId="5772"/>
    <cellStyle name="Normaali 68 2 2" xfId="5773"/>
    <cellStyle name="Normaali 68 2 3" xfId="5774"/>
    <cellStyle name="Normaali 68 2 4" xfId="5775"/>
    <cellStyle name="Normaali 68 3" xfId="5776"/>
    <cellStyle name="Normaali 68 3 2" xfId="5777"/>
    <cellStyle name="Normaali 68 3 3" xfId="5778"/>
    <cellStyle name="Normaali 68 3 4" xfId="5779"/>
    <cellStyle name="Normaali 68 4" xfId="5780"/>
    <cellStyle name="Normaali 69 2" xfId="5781"/>
    <cellStyle name="Normaali 7" xfId="319"/>
    <cellStyle name="Normaali 7 2" xfId="5783"/>
    <cellStyle name="Normaali 7 2 2" xfId="5784"/>
    <cellStyle name="Normaali 7 2 2 2" xfId="5785"/>
    <cellStyle name="Normaali 7 2 2 3" xfId="5786"/>
    <cellStyle name="Normaali 7 2 3" xfId="5787"/>
    <cellStyle name="Normaali 7 2 3 2" xfId="5788"/>
    <cellStyle name="Normaali 7 2 3 2 2" xfId="5789"/>
    <cellStyle name="Normaali 7 2 3 3" xfId="5790"/>
    <cellStyle name="Normaali 7 2 3_Tulokset" xfId="5791"/>
    <cellStyle name="Normaali 7 2 4" xfId="5792"/>
    <cellStyle name="Normaali 7 2 4 2" xfId="5793"/>
    <cellStyle name="Normaali 7 2 5" xfId="5794"/>
    <cellStyle name="Normaali 7 2_Tulokset" xfId="5795"/>
    <cellStyle name="Normaali 7 3" xfId="5796"/>
    <cellStyle name="Normaali 7 3 2" xfId="5797"/>
    <cellStyle name="Normaali 7 3 2 2" xfId="5798"/>
    <cellStyle name="Normaali 7 3 3" xfId="5799"/>
    <cellStyle name="Normaali 7 3 3 2" xfId="5800"/>
    <cellStyle name="Normaali 7 3 4" xfId="5801"/>
    <cellStyle name="Normaali 7 3 5" xfId="5802"/>
    <cellStyle name="Normaali 7 4" xfId="5803"/>
    <cellStyle name="Normaali 7 4 2" xfId="5804"/>
    <cellStyle name="Normaali 7 5" xfId="5805"/>
    <cellStyle name="Normaali 7 5 2" xfId="5806"/>
    <cellStyle name="Normaali 7 6" xfId="5807"/>
    <cellStyle name="Normaali 7 7" xfId="5808"/>
    <cellStyle name="Normaali 7_FI VM maalis 2017" xfId="5782"/>
    <cellStyle name="Normaali 70 2" xfId="5809"/>
    <cellStyle name="Normaali 71 2" xfId="5810"/>
    <cellStyle name="Normaali 72 2" xfId="5811"/>
    <cellStyle name="Normaali 73 2" xfId="5812"/>
    <cellStyle name="Normaali 74 2" xfId="5813"/>
    <cellStyle name="Normaali 74 2 2" xfId="5814"/>
    <cellStyle name="Normaali 74 2 3" xfId="5815"/>
    <cellStyle name="Normaali 74 2 4" xfId="5816"/>
    <cellStyle name="Normaali 74 3" xfId="5817"/>
    <cellStyle name="Normaali 74 3 2" xfId="5818"/>
    <cellStyle name="Normaali 74 3 3" xfId="5819"/>
    <cellStyle name="Normaali 74 3 4" xfId="5820"/>
    <cellStyle name="Normaali 75" xfId="5821"/>
    <cellStyle name="Normaali 75 2" xfId="5822"/>
    <cellStyle name="Normaali 76" xfId="5823"/>
    <cellStyle name="Normaali 76 2" xfId="5824"/>
    <cellStyle name="Normaali 76 3" xfId="5825"/>
    <cellStyle name="Normaali 76 3 2" xfId="5826"/>
    <cellStyle name="Normaali 76 3_Tulokset" xfId="5827"/>
    <cellStyle name="Normaali 76 4" xfId="5828"/>
    <cellStyle name="Normaali 76_Tulokset" xfId="5829"/>
    <cellStyle name="Normaali 77 2" xfId="5830"/>
    <cellStyle name="Normaali 78 2" xfId="5831"/>
    <cellStyle name="Normaali 79 2" xfId="5832"/>
    <cellStyle name="Normaali 8" xfId="320"/>
    <cellStyle name="Normaali 8 2" xfId="321"/>
    <cellStyle name="Normaali 8 2 2" xfId="5834"/>
    <cellStyle name="Normaali 8 2 2 2" xfId="5835"/>
    <cellStyle name="Normaali 8 2 2 3" xfId="5836"/>
    <cellStyle name="Normaali 8 2 3" xfId="5837"/>
    <cellStyle name="Normaali 8 2 3 2" xfId="5838"/>
    <cellStyle name="Normaali 8 2 4" xfId="5839"/>
    <cellStyle name="Normaali 8 2 5" xfId="5840"/>
    <cellStyle name="Normaali 8 2 6" xfId="5841"/>
    <cellStyle name="Normaali 8 2_FI VM maalis 2017" xfId="5833"/>
    <cellStyle name="Normaali 8 3" xfId="322"/>
    <cellStyle name="Normaali 8 3 2" xfId="5843"/>
    <cellStyle name="Normaali 8 3 3" xfId="5844"/>
    <cellStyle name="Normaali 8 3 4" xfId="5845"/>
    <cellStyle name="Normaali 8 3_FI VM maalis 2017" xfId="5842"/>
    <cellStyle name="Normaali 8 4" xfId="5846"/>
    <cellStyle name="Normaali 8 4 2" xfId="5847"/>
    <cellStyle name="Normaali 8 4 3" xfId="5848"/>
    <cellStyle name="Normaali 8 5" xfId="5849"/>
    <cellStyle name="Normaali 8 5 2" xfId="5850"/>
    <cellStyle name="Normaali 8 5 2 2" xfId="5851"/>
    <cellStyle name="Normaali 8 5 2 3" xfId="5852"/>
    <cellStyle name="Normaali 8 5 2_Tulokset" xfId="5853"/>
    <cellStyle name="Normaali 8 5 3" xfId="5854"/>
    <cellStyle name="Normaali 8 5 4" xfId="5855"/>
    <cellStyle name="Normaali 8 5_Tulokset" xfId="5856"/>
    <cellStyle name="Normaali 8 6" xfId="5857"/>
    <cellStyle name="Normaali 8 6 2" xfId="5858"/>
    <cellStyle name="Normaali 8 7" xfId="5859"/>
    <cellStyle name="Normaali 8 8" xfId="5860"/>
    <cellStyle name="Normaali 8 9" xfId="5861"/>
    <cellStyle name="Normaali 8_Data5" xfId="5862"/>
    <cellStyle name="Normaali 80 2" xfId="5863"/>
    <cellStyle name="Normaali 81 2" xfId="5864"/>
    <cellStyle name="Normaali 82 2" xfId="5865"/>
    <cellStyle name="Normaali 85 2" xfId="5866"/>
    <cellStyle name="Normaali 86" xfId="5867"/>
    <cellStyle name="Normaali 88 2" xfId="5868"/>
    <cellStyle name="Normaali 9" xfId="323"/>
    <cellStyle name="Normaali 9 2" xfId="324"/>
    <cellStyle name="Normaali 9 2 2" xfId="5870"/>
    <cellStyle name="Normaali 9 2 2 2" xfId="5871"/>
    <cellStyle name="Normaali 9 2 2 3" xfId="5872"/>
    <cellStyle name="Normaali 9 2 3" xfId="5873"/>
    <cellStyle name="Normaali 9 2 3 2" xfId="5874"/>
    <cellStyle name="Normaali 9 2 4" xfId="5875"/>
    <cellStyle name="Normaali 9 2 5" xfId="5876"/>
    <cellStyle name="Normaali 9 2 6" xfId="5877"/>
    <cellStyle name="Normaali 9 2_FI VM maalis 2017" xfId="5869"/>
    <cellStyle name="Normaali 9 3" xfId="5878"/>
    <cellStyle name="Normaali 9 3 2" xfId="5879"/>
    <cellStyle name="Normaali 9 3 2 2" xfId="5880"/>
    <cellStyle name="Normaali 9 3 3" xfId="5881"/>
    <cellStyle name="Normaali 9 3_Tulokset" xfId="5882"/>
    <cellStyle name="Normaali 9 4" xfId="5883"/>
    <cellStyle name="Normaali 9 4 2" xfId="5884"/>
    <cellStyle name="Normaali 9 4 3" xfId="5885"/>
    <cellStyle name="Normaali 9 5" xfId="5886"/>
    <cellStyle name="Normaali 9 5 2" xfId="5887"/>
    <cellStyle name="Normaali 9 6" xfId="5888"/>
    <cellStyle name="Normaali 9_Data5" xfId="5889"/>
    <cellStyle name="Normaali 91 2" xfId="5890"/>
    <cellStyle name="Normal - Style1" xfId="5891"/>
    <cellStyle name="Normal - Style1 2" xfId="5892"/>
    <cellStyle name="Normal - Style1 3" xfId="5893"/>
    <cellStyle name="Normal - Style3" xfId="5894"/>
    <cellStyle name="Normal 10" xfId="5895"/>
    <cellStyle name="Normal 10 2" xfId="5896"/>
    <cellStyle name="Normal 10 3" xfId="5897"/>
    <cellStyle name="Normal 10 4" xfId="5898"/>
    <cellStyle name="Normal 11" xfId="5899"/>
    <cellStyle name="Normal 11 2" xfId="5900"/>
    <cellStyle name="Normal 12" xfId="5901"/>
    <cellStyle name="Normal 12 2" xfId="5902"/>
    <cellStyle name="Normal 12 3" xfId="5903"/>
    <cellStyle name="Normal 13" xfId="5904"/>
    <cellStyle name="Normal 14" xfId="5905"/>
    <cellStyle name="Normal 15" xfId="147"/>
    <cellStyle name="Normal 15 2" xfId="5906"/>
    <cellStyle name="Normal 2" xfId="53"/>
    <cellStyle name="Normal 2 10" xfId="5908"/>
    <cellStyle name="Normal 2 11" xfId="5909"/>
    <cellStyle name="Normal 2 11 2" xfId="5910"/>
    <cellStyle name="Normal 2 11 2 2" xfId="5911"/>
    <cellStyle name="Normal 2 11 3" xfId="5912"/>
    <cellStyle name="Normal 2 11 3 2" xfId="5913"/>
    <cellStyle name="Normal 2 11 4" xfId="5914"/>
    <cellStyle name="Normal 2 2" xfId="54"/>
    <cellStyle name="Normal 2 2 2" xfId="5916"/>
    <cellStyle name="Normal 2 2 3" xfId="5917"/>
    <cellStyle name="Normal 2 2 3 2" xfId="5918"/>
    <cellStyle name="Normal 2 2 3 2 2" xfId="5919"/>
    <cellStyle name="Normal 2 2 3 3" xfId="5920"/>
    <cellStyle name="Normal 2 2 3 3 2" xfId="5921"/>
    <cellStyle name="Normal 2 2 3 4" xfId="5922"/>
    <cellStyle name="Normal 2 2 4" xfId="5923"/>
    <cellStyle name="Normal 2 2 4 2" xfId="5924"/>
    <cellStyle name="Normal 2 2 4 2 2" xfId="5925"/>
    <cellStyle name="Normal 2 2 4 3" xfId="5926"/>
    <cellStyle name="Normal 2 2 4 3 2" xfId="5927"/>
    <cellStyle name="Normal 2 2 4 4" xfId="5928"/>
    <cellStyle name="Normal 2 2 5" xfId="5929"/>
    <cellStyle name="Normal 2 2_FI VM maalis 2017" xfId="5915"/>
    <cellStyle name="Normal 2 3" xfId="5930"/>
    <cellStyle name="Normal 2 4" xfId="5931"/>
    <cellStyle name="Normal 2 5" xfId="5932"/>
    <cellStyle name="Normal 2 6" xfId="5933"/>
    <cellStyle name="Normal 2 7" xfId="5934"/>
    <cellStyle name="Normal 2 8" xfId="5935"/>
    <cellStyle name="Normal 2 8 2" xfId="5936"/>
    <cellStyle name="Normal 2 8 3" xfId="5937"/>
    <cellStyle name="Normal 2 8 3 2" xfId="5938"/>
    <cellStyle name="Normal 2 8 3 2 2" xfId="5939"/>
    <cellStyle name="Normal 2 8 3 3" xfId="5940"/>
    <cellStyle name="Normal 2 8 3 3 2" xfId="5941"/>
    <cellStyle name="Normal 2 8 3 4" xfId="5942"/>
    <cellStyle name="Normal 2 8 4" xfId="5943"/>
    <cellStyle name="Normal 2 8 4 2" xfId="5944"/>
    <cellStyle name="Normal 2 8 5" xfId="5945"/>
    <cellStyle name="Normal 2 8 5 2" xfId="5946"/>
    <cellStyle name="Normal 2 8 6" xfId="5947"/>
    <cellStyle name="Normal 2 9" xfId="5948"/>
    <cellStyle name="Normal 2_FI VM maalis 2017" xfId="5907"/>
    <cellStyle name="Normal 3" xfId="55"/>
    <cellStyle name="Normal 3 2" xfId="5950"/>
    <cellStyle name="Normal 3 3" xfId="5951"/>
    <cellStyle name="Normal 3 4" xfId="5952"/>
    <cellStyle name="Normal 3_FI VM maalis 2017" xfId="5949"/>
    <cellStyle name="Normal 4" xfId="5953"/>
    <cellStyle name="Normal 4 2" xfId="5954"/>
    <cellStyle name="Normal 4 3" xfId="5955"/>
    <cellStyle name="Normal 4 4" xfId="5956"/>
    <cellStyle name="Normal 4 5" xfId="5957"/>
    <cellStyle name="Normal 4 6" xfId="5958"/>
    <cellStyle name="Normal 4 7" xfId="5959"/>
    <cellStyle name="Normal 4 8" xfId="5960"/>
    <cellStyle name="Normal 5" xfId="325"/>
    <cellStyle name="Normal 5 2" xfId="5962"/>
    <cellStyle name="Normal 5 2 2" xfId="5963"/>
    <cellStyle name="Normal 5 2 3" xfId="5964"/>
    <cellStyle name="Normal 5 2 4" xfId="5965"/>
    <cellStyle name="Normal 5 3" xfId="5966"/>
    <cellStyle name="Normal 5 3 2" xfId="5967"/>
    <cellStyle name="Normal 5 4" xfId="5968"/>
    <cellStyle name="Normal 5 4 2" xfId="5969"/>
    <cellStyle name="Normal 5_FI VM maalis 2017" xfId="5961"/>
    <cellStyle name="Normal 6" xfId="5970"/>
    <cellStyle name="Normal 6 2" xfId="5971"/>
    <cellStyle name="Normal 6 3" xfId="5972"/>
    <cellStyle name="Normal 6 4" xfId="5973"/>
    <cellStyle name="Normal 7" xfId="5974"/>
    <cellStyle name="Normal 7 2" xfId="5975"/>
    <cellStyle name="Normal 7 3" xfId="5976"/>
    <cellStyle name="Normal 7 4" xfId="5977"/>
    <cellStyle name="Normal 8" xfId="5978"/>
    <cellStyle name="Normal 8 2" xfId="5979"/>
    <cellStyle name="Normal 8 3" xfId="5980"/>
    <cellStyle name="Normal 9" xfId="5981"/>
    <cellStyle name="Normal 9 2" xfId="5982"/>
    <cellStyle name="Normal 9 3" xfId="5983"/>
    <cellStyle name="Normal 9 4" xfId="5984"/>
    <cellStyle name="Normal GHG whole table" xfId="326"/>
    <cellStyle name="Normal GHG whole table 2" xfId="327"/>
    <cellStyle name="Normal GHG whole table 2 2" xfId="328"/>
    <cellStyle name="Normal GHG whole table 2 2 2" xfId="5988"/>
    <cellStyle name="Normal GHG whole table 2 2_FI VM maalis 2017" xfId="5987"/>
    <cellStyle name="Normal GHG whole table 2 3" xfId="329"/>
    <cellStyle name="Normal GHG whole table 2 3 2" xfId="5990"/>
    <cellStyle name="Normal GHG whole table 2 3_FI VM maalis 2017" xfId="5989"/>
    <cellStyle name="Normal GHG whole table 2 4" xfId="5991"/>
    <cellStyle name="Normal GHG whole table 2_FI VM maalis 2017" xfId="5986"/>
    <cellStyle name="Normal GHG whole table 3" xfId="330"/>
    <cellStyle name="Normal GHG whole table 3 2" xfId="5993"/>
    <cellStyle name="Normal GHG whole table 3_FI VM maalis 2017" xfId="5992"/>
    <cellStyle name="Normal GHG whole table 4" xfId="5994"/>
    <cellStyle name="Normal GHG whole table 5" xfId="5995"/>
    <cellStyle name="Normal GHG whole table 6" xfId="5996"/>
    <cellStyle name="Normal GHG whole table 7" xfId="5997"/>
    <cellStyle name="Normal GHG whole table 8" xfId="5998"/>
    <cellStyle name="Normal GHG whole table_FI VM maalis 2017" xfId="5985"/>
    <cellStyle name="normal number" xfId="5999"/>
    <cellStyle name="Normal_circa nairudata autumn11" xfId="51"/>
    <cellStyle name="normální_Fiskrámce2-březen2000" xfId="6000"/>
    <cellStyle name="Normßl - Style1" xfId="6001"/>
    <cellStyle name="Normßl - Style1 2" xfId="6002"/>
    <cellStyle name="Note" xfId="94"/>
    <cellStyle name="Note 10" xfId="6004"/>
    <cellStyle name="Note 2" xfId="331"/>
    <cellStyle name="Note 2 2" xfId="332"/>
    <cellStyle name="Note 2 2 2" xfId="6007"/>
    <cellStyle name="Note 2 2_FI VM maalis 2017" xfId="6006"/>
    <cellStyle name="Note 2 3" xfId="6008"/>
    <cellStyle name="Note 2_FI VM maalis 2017" xfId="6005"/>
    <cellStyle name="Note 3" xfId="333"/>
    <cellStyle name="Note 3 2" xfId="6010"/>
    <cellStyle name="Note 3 3" xfId="6011"/>
    <cellStyle name="Note 3 4" xfId="6012"/>
    <cellStyle name="Note 3_FI VM maalis 2017" xfId="6009"/>
    <cellStyle name="Note 4" xfId="334"/>
    <cellStyle name="Note 4 2" xfId="6014"/>
    <cellStyle name="Note 4 3" xfId="6015"/>
    <cellStyle name="Note 4 4" xfId="6016"/>
    <cellStyle name="Note 4_FI VM maalis 2017" xfId="6013"/>
    <cellStyle name="Note 5" xfId="6017"/>
    <cellStyle name="Note 6" xfId="6018"/>
    <cellStyle name="Note 7" xfId="6019"/>
    <cellStyle name="Note 8" xfId="6020"/>
    <cellStyle name="Note 9" xfId="6021"/>
    <cellStyle name="Note_FI VM maalis 2017" xfId="6003"/>
    <cellStyle name="Notes" xfId="6022"/>
    <cellStyle name="Otsikko" xfId="104" builtinId="15" customBuiltin="1"/>
    <cellStyle name="Otsikko 1" xfId="105" builtinId="16" customBuiltin="1"/>
    <cellStyle name="Otsikko 1 2" xfId="38"/>
    <cellStyle name="Otsikko 1 2 2" xfId="6024"/>
    <cellStyle name="Otsikko 1 2_FI VM maalis 2017" xfId="6023"/>
    <cellStyle name="Otsikko 1 3" xfId="335"/>
    <cellStyle name="Otsikko 2" xfId="106" builtinId="17" customBuiltin="1"/>
    <cellStyle name="Otsikko 2 2" xfId="39"/>
    <cellStyle name="Otsikko 2 2 2" xfId="6026"/>
    <cellStyle name="Otsikko 2 2_FI VM maalis 2017" xfId="6025"/>
    <cellStyle name="Otsikko 2 3" xfId="336"/>
    <cellStyle name="Otsikko 3" xfId="107" builtinId="18" customBuiltin="1"/>
    <cellStyle name="Otsikko 3 2" xfId="40"/>
    <cellStyle name="Otsikko 3 2 2" xfId="6028"/>
    <cellStyle name="Otsikko 3 2_FI VM maalis 2017" xfId="6027"/>
    <cellStyle name="Otsikko 3 3" xfId="337"/>
    <cellStyle name="Otsikko 4" xfId="108" builtinId="19" customBuiltin="1"/>
    <cellStyle name="Otsikko 4 2" xfId="41"/>
    <cellStyle name="Otsikko 4 2 2" xfId="6030"/>
    <cellStyle name="Otsikko 4 2_FI VM maalis 2017" xfId="6029"/>
    <cellStyle name="Otsikko 4 3" xfId="338"/>
    <cellStyle name="Otsikko 5" xfId="37"/>
    <cellStyle name="Otsikko 6" xfId="339"/>
    <cellStyle name="Output" xfId="95"/>
    <cellStyle name="Output 2" xfId="340"/>
    <cellStyle name="Output 2 2" xfId="6033"/>
    <cellStyle name="Output 2_FI VM maalis 2017" xfId="6032"/>
    <cellStyle name="Output 3" xfId="341"/>
    <cellStyle name="Output 3 2" xfId="342"/>
    <cellStyle name="Output 3 2 2" xfId="6036"/>
    <cellStyle name="Output 3 2_FI VM maalis 2017" xfId="6035"/>
    <cellStyle name="Output 3 3" xfId="343"/>
    <cellStyle name="Output 3 3 2" xfId="6038"/>
    <cellStyle name="Output 3 3_FI VM maalis 2017" xfId="6037"/>
    <cellStyle name="Output 3 4" xfId="344"/>
    <cellStyle name="Output 3 4 2" xfId="6040"/>
    <cellStyle name="Output 3 4_FI VM maalis 2017" xfId="6039"/>
    <cellStyle name="Output 3 5" xfId="6041"/>
    <cellStyle name="Output 3_FI VM maalis 2017" xfId="6034"/>
    <cellStyle name="Output 4" xfId="345"/>
    <cellStyle name="Output 4 2" xfId="346"/>
    <cellStyle name="Output 4 2 2" xfId="6044"/>
    <cellStyle name="Output 4 2_FI VM maalis 2017" xfId="6043"/>
    <cellStyle name="Output 4 3" xfId="6045"/>
    <cellStyle name="Output 4_FI VM maalis 2017" xfId="6042"/>
    <cellStyle name="Output 5" xfId="6046"/>
    <cellStyle name="Output_FI VM maalis 2017" xfId="6031"/>
    <cellStyle name="Percent [2]" xfId="6047"/>
    <cellStyle name="Percent 2" xfId="347"/>
    <cellStyle name="Percent 2 2" xfId="348"/>
    <cellStyle name="Percent 2_FI VM maalis 2017" xfId="6048"/>
    <cellStyle name="Percent 3" xfId="6049"/>
    <cellStyle name="Percent 3 2" xfId="6050"/>
    <cellStyle name="Percent 4" xfId="6051"/>
    <cellStyle name="Percent 5" xfId="6052"/>
    <cellStyle name="Percent 6" xfId="6053"/>
    <cellStyle name="percentage difference" xfId="6054"/>
    <cellStyle name="percentage difference 2" xfId="6055"/>
    <cellStyle name="percentage difference 3" xfId="6056"/>
    <cellStyle name="percentage difference 4" xfId="6057"/>
    <cellStyle name="percentage difference one decimal" xfId="6058"/>
    <cellStyle name="percentage difference zero decimal" xfId="6059"/>
    <cellStyle name="Pevný" xfId="6060"/>
    <cellStyle name="Pilkku 10" xfId="6061"/>
    <cellStyle name="Pilkku 11" xfId="6062"/>
    <cellStyle name="Pilkku 2" xfId="6063"/>
    <cellStyle name="Pilkku 2 2" xfId="6064"/>
    <cellStyle name="Pilkku 2_Oletukset" xfId="6065"/>
    <cellStyle name="Pilkku 3" xfId="6066"/>
    <cellStyle name="Pilkku 3 2" xfId="6067"/>
    <cellStyle name="Pilkku 4" xfId="6068"/>
    <cellStyle name="Pilkku 5" xfId="6069"/>
    <cellStyle name="Pilkku 6" xfId="6070"/>
    <cellStyle name="Pilkku 7" xfId="6071"/>
    <cellStyle name="Pilkku 8" xfId="6072"/>
    <cellStyle name="Pilkku 9" xfId="6073"/>
    <cellStyle name="Presentation" xfId="6074"/>
    <cellStyle name="Presentation 2" xfId="6075"/>
    <cellStyle name="Prosentti 11" xfId="6076"/>
    <cellStyle name="Prosentti 11 2" xfId="6077"/>
    <cellStyle name="Prosentti 2" xfId="349"/>
    <cellStyle name="Prosentti 2 2" xfId="6079"/>
    <cellStyle name="Prosentti 2 3" xfId="6080"/>
    <cellStyle name="Prosentti 2_FI VM maalis 2017" xfId="6078"/>
    <cellStyle name="Prosentti 3" xfId="350"/>
    <cellStyle name="Prosentti 3 2" xfId="6082"/>
    <cellStyle name="Prosentti 3_FI VM maalis 2017" xfId="6081"/>
    <cellStyle name="Prosentti 4" xfId="351"/>
    <cellStyle name="Prosentti 4 2" xfId="6084"/>
    <cellStyle name="Prosentti 4 3" xfId="6085"/>
    <cellStyle name="Prosentti 4_FI VM maalis 2017" xfId="6083"/>
    <cellStyle name="Prosentti 5" xfId="352"/>
    <cellStyle name="Prosentti 5 2" xfId="6087"/>
    <cellStyle name="Prosentti 5_FI VM maalis 2017" xfId="6086"/>
    <cellStyle name="Prosenttia" xfId="101" builtinId="5"/>
    <cellStyle name="Prosenttia 2" xfId="6088"/>
    <cellStyle name="Prosenttia 2 2" xfId="6089"/>
    <cellStyle name="Prosenttia 3" xfId="6090"/>
    <cellStyle name="Prosenttia 3 2" xfId="6091"/>
    <cellStyle name="Prosenttia 4" xfId="6092"/>
    <cellStyle name="ReadOnlyData" xfId="42"/>
    <cellStyle name="ReadOnlyValues" xfId="353"/>
    <cellStyle name="ReadOnlyValues 2" xfId="354"/>
    <cellStyle name="ReadOnlyValues 2 2" xfId="355"/>
    <cellStyle name="ReadOnlyValues 2 2 2" xfId="6095"/>
    <cellStyle name="ReadOnlyValues 2 2_FI VM maalis 2017" xfId="6094"/>
    <cellStyle name="ReadOnlyValues 2 3" xfId="6096"/>
    <cellStyle name="ReadOnlyValues 2_FI VM maalis 2017" xfId="6093"/>
    <cellStyle name="ReadOnlyValues 3" xfId="6097"/>
    <cellStyle name="ReadOnlyValues 4" xfId="6098"/>
    <cellStyle name="ReadOnlyValues 5" xfId="6099"/>
    <cellStyle name="ReadOnlyValues 6" xfId="6100"/>
    <cellStyle name="ReadOnlyValues 7" xfId="6101"/>
    <cellStyle name="ReadOnlyValues_Data5" xfId="6102"/>
    <cellStyle name="ReadWriteData" xfId="43"/>
    <cellStyle name="ReadWriteData 2" xfId="356"/>
    <cellStyle name="ReadWriteData 2 2" xfId="357"/>
    <cellStyle name="ReadWriteData 2 2 2" xfId="6105"/>
    <cellStyle name="ReadWriteData 2 2_FI VM maalis 2017" xfId="6104"/>
    <cellStyle name="ReadWriteData 2 3" xfId="6106"/>
    <cellStyle name="ReadWriteData 2_FI VM maalis 2017" xfId="6103"/>
    <cellStyle name="ReadWriteData 3" xfId="6107"/>
    <cellStyle name="ReadWriteData 4" xfId="6108"/>
    <cellStyle name="ReadWriteData 5" xfId="6109"/>
    <cellStyle name="ReadWriteData 6" xfId="6110"/>
    <cellStyle name="ReadWriteData 7" xfId="6111"/>
    <cellStyle name="ReadWriteData_Data5" xfId="6112"/>
    <cellStyle name="ReadWriteValues" xfId="2"/>
    <cellStyle name="ReadWriteValues 2" xfId="358"/>
    <cellStyle name="ReadWriteValues 2 2" xfId="359"/>
    <cellStyle name="ReadWriteValues 2 2 2" xfId="360"/>
    <cellStyle name="ReadWriteValues 2 2 2 2" xfId="6115"/>
    <cellStyle name="ReadWriteValues 2 2 2_FI VM maalis 2017" xfId="6114"/>
    <cellStyle name="ReadWriteValues 2 2 3" xfId="6116"/>
    <cellStyle name="ReadWriteValues 2 2_FI VM maalis 2017" xfId="6113"/>
    <cellStyle name="ReadWriteValues 2 3" xfId="6117"/>
    <cellStyle name="ReadWriteValues 2 4" xfId="6118"/>
    <cellStyle name="ReadWriteValues 2 5" xfId="6119"/>
    <cellStyle name="ReadWriteValues 2 6" xfId="6120"/>
    <cellStyle name="ReadWriteValues 2 7" xfId="6121"/>
    <cellStyle name="ReadWriteValues 2_Data5" xfId="6122"/>
    <cellStyle name="ReadWriteValues 3" xfId="361"/>
    <cellStyle name="ReadWriteValues 3 2" xfId="362"/>
    <cellStyle name="ReadWriteValues 3 2 2" xfId="6125"/>
    <cellStyle name="ReadWriteValues 3 2_FI VM maalis 2017" xfId="6124"/>
    <cellStyle name="ReadWriteValues 3 3" xfId="6126"/>
    <cellStyle name="ReadWriteValues 3_FI VM maalis 2017" xfId="6123"/>
    <cellStyle name="ReadWriteValues 4" xfId="363"/>
    <cellStyle name="ReadWriteValues 4 2" xfId="364"/>
    <cellStyle name="ReadWriteValues 4 2 2" xfId="6129"/>
    <cellStyle name="ReadWriteValues 4 2_FI VM maalis 2017" xfId="6128"/>
    <cellStyle name="ReadWriteValues 4 3" xfId="6130"/>
    <cellStyle name="ReadWriteValues 4_FI VM maalis 2017" xfId="6127"/>
    <cellStyle name="ReadWriteValues 5" xfId="6131"/>
    <cellStyle name="ReadWriteValues 6" xfId="6132"/>
    <cellStyle name="ReadWriteValues 7" xfId="6133"/>
    <cellStyle name="ReadWriteValues 8" xfId="6134"/>
    <cellStyle name="ReadWriteValues 9" xfId="6135"/>
    <cellStyle name="ReadWriteValues_Data5" xfId="365"/>
    <cellStyle name="Selittävä teksti" xfId="119" builtinId="53" customBuiltin="1"/>
    <cellStyle name="Selittävä teksti 2" xfId="44"/>
    <cellStyle name="Selittävä teksti 2 2" xfId="6137"/>
    <cellStyle name="Selittävä teksti 2_FI VM maalis 2017" xfId="6136"/>
    <cellStyle name="Selittävä teksti 3" xfId="366"/>
    <cellStyle name="Seuraava hyperlinkki_Laskentataulukko tiedostossa Leike" xfId="6138"/>
    <cellStyle name="Standaard2" xfId="6139"/>
    <cellStyle name="Standard_9.01" xfId="45"/>
    <cellStyle name="Summa" xfId="120" builtinId="25" customBuiltin="1"/>
    <cellStyle name="Summa 2" xfId="46"/>
    <cellStyle name="Summa 2 2" xfId="367"/>
    <cellStyle name="Summa 2 2 2" xfId="368"/>
    <cellStyle name="Summa 2 2 2 2" xfId="6143"/>
    <cellStyle name="Summa 2 2 2_FI VM maalis 2017" xfId="6142"/>
    <cellStyle name="Summa 2 2 3" xfId="6144"/>
    <cellStyle name="Summa 2 2_FI VM maalis 2017" xfId="6141"/>
    <cellStyle name="Summa 2 3" xfId="369"/>
    <cellStyle name="Summa 2 3 2" xfId="6146"/>
    <cellStyle name="Summa 2 3_FI VM maalis 2017" xfId="6145"/>
    <cellStyle name="Summa 2 4" xfId="6147"/>
    <cellStyle name="Summa 2 5" xfId="6148"/>
    <cellStyle name="Summa 2 6" xfId="6149"/>
    <cellStyle name="Summa 2 7" xfId="6150"/>
    <cellStyle name="Summa 2 8" xfId="6151"/>
    <cellStyle name="Summa 2 9" xfId="6152"/>
    <cellStyle name="Summa 2_FI VM maalis 2017" xfId="6140"/>
    <cellStyle name="Summa 3" xfId="370"/>
    <cellStyle name="Summa 3 2" xfId="371"/>
    <cellStyle name="Summa 3 2 2" xfId="6155"/>
    <cellStyle name="Summa 3 2_FI VM maalis 2017" xfId="6154"/>
    <cellStyle name="Summa 3 3" xfId="372"/>
    <cellStyle name="Summa 3 3 2" xfId="6157"/>
    <cellStyle name="Summa 3 3_FI VM maalis 2017" xfId="6156"/>
    <cellStyle name="Summa 3 4" xfId="373"/>
    <cellStyle name="Summa 3 4 2" xfId="6159"/>
    <cellStyle name="Summa 3 4_FI VM maalis 2017" xfId="6158"/>
    <cellStyle name="Summa 3 5" xfId="6160"/>
    <cellStyle name="Summa 3_FI VM maalis 2017" xfId="6153"/>
    <cellStyle name="Summa 4" xfId="374"/>
    <cellStyle name="Summa 4 2" xfId="375"/>
    <cellStyle name="Summa 4 2 2" xfId="6163"/>
    <cellStyle name="Summa 4 2_FI VM maalis 2017" xfId="6162"/>
    <cellStyle name="Summa 4 3" xfId="6164"/>
    <cellStyle name="Summa 4_FI VM maalis 2017" xfId="6161"/>
    <cellStyle name="Syöttö" xfId="112" builtinId="20" customBuiltin="1"/>
    <cellStyle name="Syöttö 2" xfId="47"/>
    <cellStyle name="Syöttö 2 2" xfId="376"/>
    <cellStyle name="Syöttö 2 2 2" xfId="377"/>
    <cellStyle name="Syöttö 2 2 2 2" xfId="6168"/>
    <cellStyle name="Syöttö 2 2 2_FI VM maalis 2017" xfId="6167"/>
    <cellStyle name="Syöttö 2 2 3" xfId="6169"/>
    <cellStyle name="Syöttö 2 2_FI VM maalis 2017" xfId="6166"/>
    <cellStyle name="Syöttö 2 3" xfId="378"/>
    <cellStyle name="Syöttö 2 3 2" xfId="6171"/>
    <cellStyle name="Syöttö 2 3_FI VM maalis 2017" xfId="6170"/>
    <cellStyle name="Syöttö 2 4" xfId="6172"/>
    <cellStyle name="Syöttö 2 5" xfId="6173"/>
    <cellStyle name="Syöttö 2 6" xfId="6174"/>
    <cellStyle name="Syöttö 2 7" xfId="6175"/>
    <cellStyle name="Syöttö 2 8" xfId="6176"/>
    <cellStyle name="Syöttö 2 9" xfId="6177"/>
    <cellStyle name="Syöttö 2_FI VM maalis 2017" xfId="6165"/>
    <cellStyle name="Syöttö 3" xfId="379"/>
    <cellStyle name="Syöttö 3 2" xfId="380"/>
    <cellStyle name="Syöttö 3 2 2" xfId="6180"/>
    <cellStyle name="Syöttö 3 2_FI VM maalis 2017" xfId="6179"/>
    <cellStyle name="Syöttö 3 3" xfId="381"/>
    <cellStyle name="Syöttö 3 3 2" xfId="6182"/>
    <cellStyle name="Syöttö 3 3_FI VM maalis 2017" xfId="6181"/>
    <cellStyle name="Syöttö 3 4" xfId="6183"/>
    <cellStyle name="Syöttö 3_FI VM maalis 2017" xfId="6178"/>
    <cellStyle name="Syöttö 4" xfId="382"/>
    <cellStyle name="Syöttö 4 2" xfId="383"/>
    <cellStyle name="Syöttö 4 2 2" xfId="6186"/>
    <cellStyle name="Syöttö 4 2_FI VM maalis 2017" xfId="6185"/>
    <cellStyle name="Syöttö 4 3" xfId="6187"/>
    <cellStyle name="Syöttö 4_FI VM maalis 2017" xfId="6184"/>
    <cellStyle name="Tarkistussolu" xfId="116" builtinId="23" customBuiltin="1"/>
    <cellStyle name="Tarkistussolu 2" xfId="48"/>
    <cellStyle name="Tarkistussolu 2 2" xfId="6189"/>
    <cellStyle name="Tarkistussolu 2_FI VM maalis 2017" xfId="6188"/>
    <cellStyle name="Tarkistussolu 3" xfId="384"/>
    <cellStyle name="Text" xfId="6190"/>
    <cellStyle name="Title" xfId="96"/>
    <cellStyle name="Title 2" xfId="386"/>
    <cellStyle name="Title 3" xfId="6192"/>
    <cellStyle name="Title 4" xfId="385"/>
    <cellStyle name="Title_FI VM maalis 2017" xfId="6191"/>
    <cellStyle name="Total" xfId="97"/>
    <cellStyle name="Total 2" xfId="387"/>
    <cellStyle name="Total 2 2" xfId="6195"/>
    <cellStyle name="Total 2 3" xfId="6196"/>
    <cellStyle name="Total 2_FI VM maalis 2017" xfId="6194"/>
    <cellStyle name="Total 3" xfId="388"/>
    <cellStyle name="Total 3 2" xfId="6198"/>
    <cellStyle name="Total 3_FI VM maalis 2017" xfId="6197"/>
    <cellStyle name="Total 4" xfId="389"/>
    <cellStyle name="Total 4 2" xfId="6200"/>
    <cellStyle name="Total 4_FI VM maalis 2017" xfId="6199"/>
    <cellStyle name="Total 5" xfId="6201"/>
    <cellStyle name="Total_FI VM maalis 2017" xfId="6193"/>
    <cellStyle name="Tulostus" xfId="113" builtinId="21" customBuiltin="1"/>
    <cellStyle name="Tulostus 2" xfId="49"/>
    <cellStyle name="Tulostus 2 2" xfId="390"/>
    <cellStyle name="Tulostus 2 2 2" xfId="391"/>
    <cellStyle name="Tulostus 2 2 2 2" xfId="6205"/>
    <cellStyle name="Tulostus 2 2 2_FI VM maalis 2017" xfId="6204"/>
    <cellStyle name="Tulostus 2 2 3" xfId="6206"/>
    <cellStyle name="Tulostus 2 2_FI VM maalis 2017" xfId="6203"/>
    <cellStyle name="Tulostus 2 3" xfId="392"/>
    <cellStyle name="Tulostus 2 3 2" xfId="6208"/>
    <cellStyle name="Tulostus 2 3_FI VM maalis 2017" xfId="6207"/>
    <cellStyle name="Tulostus 2 4" xfId="6209"/>
    <cellStyle name="Tulostus 2 5" xfId="6210"/>
    <cellStyle name="Tulostus 2 6" xfId="6211"/>
    <cellStyle name="Tulostus 2 7" xfId="6212"/>
    <cellStyle name="Tulostus 2 8" xfId="6213"/>
    <cellStyle name="Tulostus 2 9" xfId="6214"/>
    <cellStyle name="Tulostus 2_FI VM maalis 2017" xfId="6202"/>
    <cellStyle name="Tulostus 3" xfId="393"/>
    <cellStyle name="Tulostus 3 2" xfId="394"/>
    <cellStyle name="Tulostus 3 2 2" xfId="6217"/>
    <cellStyle name="Tulostus 3 2_FI VM maalis 2017" xfId="6216"/>
    <cellStyle name="Tulostus 3 3" xfId="395"/>
    <cellStyle name="Tulostus 3 3 2" xfId="6219"/>
    <cellStyle name="Tulostus 3 3_FI VM maalis 2017" xfId="6218"/>
    <cellStyle name="Tulostus 3 4" xfId="396"/>
    <cellStyle name="Tulostus 3 4 2" xfId="6221"/>
    <cellStyle name="Tulostus 3 4_FI VM maalis 2017" xfId="6220"/>
    <cellStyle name="Tulostus 3 5" xfId="6222"/>
    <cellStyle name="Tulostus 3_FI VM maalis 2017" xfId="6215"/>
    <cellStyle name="Tulostus 4" xfId="397"/>
    <cellStyle name="Tulostus 4 2" xfId="398"/>
    <cellStyle name="Tulostus 4 2 2" xfId="6225"/>
    <cellStyle name="Tulostus 4 2_FI VM maalis 2017" xfId="6224"/>
    <cellStyle name="Tulostus 4 3" xfId="6226"/>
    <cellStyle name="Tulostus 4_FI VM maalis 2017" xfId="6223"/>
    <cellStyle name="Undefiniert" xfId="6227"/>
    <cellStyle name="USD" xfId="6228"/>
    <cellStyle name="USD Paren" xfId="6229"/>
    <cellStyle name="USD_Black Box 10 UNLOCKED" xfId="6230"/>
    <cellStyle name="Valuutta 2" xfId="6231"/>
    <cellStyle name="Valuutta 2 2" xfId="6232"/>
    <cellStyle name="Valuutta 2 2 2" xfId="6233"/>
    <cellStyle name="Valuutta 2 3" xfId="6234"/>
    <cellStyle name="Valuutta 3" xfId="6235"/>
    <cellStyle name="Valuutta 4" xfId="6236"/>
    <cellStyle name="Valuutta 5" xfId="6237"/>
    <cellStyle name="Valuutta 5 2" xfId="6238"/>
    <cellStyle name="Valuutta 6" xfId="6239"/>
    <cellStyle name="Valuutta 6 2" xfId="6240"/>
    <cellStyle name="Valuutta 7" xfId="6241"/>
    <cellStyle name="Valuutta 8" xfId="6242"/>
    <cellStyle name="Warning Text" xfId="98"/>
    <cellStyle name="Warning Text 2" xfId="399"/>
    <cellStyle name="Warning Text 2 2" xfId="6245"/>
    <cellStyle name="Warning Text 2_FI VM maalis 2017" xfId="6244"/>
    <cellStyle name="Warning Text_FI VM maalis 2017" xfId="6243"/>
    <cellStyle name="Varoitusteksti" xfId="117" builtinId="11" customBuiltin="1"/>
    <cellStyle name="Varoitusteksti 2" xfId="50"/>
    <cellStyle name="Varoitusteksti 2 2" xfId="6247"/>
    <cellStyle name="Varoitusteksti 2_FI VM maalis 2017" xfId="6246"/>
    <cellStyle name="Varoitusteksti 3" xfId="400"/>
    <cellStyle name="WebAnchor1" xfId="6248"/>
    <cellStyle name="WebAnchor2" xfId="6249"/>
    <cellStyle name="WebAnchor3" xfId="6250"/>
    <cellStyle name="WebAnchor4" xfId="6251"/>
    <cellStyle name="WebAnchor5" xfId="6252"/>
    <cellStyle name="WebAnchor6" xfId="6253"/>
    <cellStyle name="WebAnchor7" xfId="6254"/>
    <cellStyle name="WebBold" xfId="6255"/>
    <cellStyle name="WebDate" xfId="6256"/>
    <cellStyle name="WebExclude" xfId="6257"/>
    <cellStyle name="WebFN" xfId="6258"/>
    <cellStyle name="WebFN1" xfId="6259"/>
    <cellStyle name="WebFN2" xfId="6260"/>
    <cellStyle name="WebFN3" xfId="6261"/>
    <cellStyle name="WebFN4" xfId="6262"/>
    <cellStyle name="WebHR" xfId="6263"/>
    <cellStyle name="WebIndent1" xfId="6264"/>
    <cellStyle name="WebIndent1wFN3" xfId="6265"/>
    <cellStyle name="WebIndent2" xfId="6266"/>
    <cellStyle name="WebNoBR" xfId="6267"/>
    <cellStyle name="Währung [0]_Ansatz" xfId="6268"/>
    <cellStyle name="Währung_Ansatz" xfId="6269"/>
    <cellStyle name="Záhlaví 1" xfId="6270"/>
    <cellStyle name="Záhlaví 2" xfId="6271"/>
    <cellStyle name="ДАТА" xfId="6272"/>
    <cellStyle name="Денежный [0]_BARNARD" xfId="6273"/>
    <cellStyle name="Денежный_BARNARD" xfId="6274"/>
    <cellStyle name="ЗАГОЛОВОК1" xfId="6275"/>
    <cellStyle name="ЗАГОЛОВОК2" xfId="6276"/>
    <cellStyle name="ИТОГОВЫЙ" xfId="6277"/>
    <cellStyle name="Обычный_1-Б (6)_1" xfId="6278"/>
    <cellStyle name="ПРОЦЕНТНЫЙ_BOPENGC" xfId="6279"/>
    <cellStyle name="ТЕКСТ" xfId="6280"/>
    <cellStyle name="ФИКСИРОВАННЫЙ" xfId="6281"/>
    <cellStyle name="Финансовый [0]_BARNARD" xfId="6282"/>
    <cellStyle name="Финансовый_BARNARD" xfId="6283"/>
  </cellStyles>
  <dxfs count="0"/>
  <tableStyles count="0" defaultTableStyle="TableStyleMedium2" defaultPivotStyle="PivotStyleLight16"/>
  <colors>
    <mruColors>
      <color rgb="FF00D6B2"/>
      <color rgb="FF00BC9D"/>
      <color rgb="FFFF9BE0"/>
      <color rgb="FFFFAB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i-FI" sz="1200"/>
              <a:t>Rakenteellisen jäämän taso ja MTO</a:t>
            </a: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8.7502405949256346E-2"/>
          <c:y val="0.20270512582602818"/>
          <c:w val="0.87456650482846932"/>
          <c:h val="0.63439932180964664"/>
        </c:manualLayout>
      </c:layout>
      <c:lineChart>
        <c:grouping val="standard"/>
        <c:varyColors val="0"/>
        <c:ser>
          <c:idx val="0"/>
          <c:order val="0"/>
          <c:tx>
            <c:strRef>
              <c:f>'Rakenteellinen jäämä'!$I$26</c:f>
              <c:strCache>
                <c:ptCount val="1"/>
                <c:pt idx="0">
                  <c:v>Rakenteellinen jäämä, SB</c:v>
                </c:pt>
              </c:strCache>
            </c:strRef>
          </c:tx>
          <c:spPr>
            <a:ln w="19050">
              <a:solidFill>
                <a:schemeClr val="accent4"/>
              </a:solidFill>
            </a:ln>
          </c:spPr>
          <c:marker>
            <c:symbol val="none"/>
          </c:marker>
          <c:dLbls>
            <c:dLbl>
              <c:idx val="1"/>
              <c:layout>
                <c:manualLayout>
                  <c:x val="-1.6666666666666666E-2"/>
                  <c:y val="-4.6296296296296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29E-4B2E-94A7-AD5FBC20EB60}"/>
                </c:ext>
              </c:extLst>
            </c:dLbl>
            <c:dLbl>
              <c:idx val="2"/>
              <c:layout>
                <c:manualLayout>
                  <c:x val="5.5555555555555558E-3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29E-4B2E-94A7-AD5FBC20EB60}"/>
                </c:ext>
              </c:extLst>
            </c:dLbl>
            <c:dLbl>
              <c:idx val="3"/>
              <c:layout>
                <c:manualLayout>
                  <c:x val="0"/>
                  <c:y val="6.4814814814814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29E-4B2E-94A7-AD5FBC20EB6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'Rakenteellinen jäämä'!$A$28:$A$31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'Rakenteellinen jäämä'!$I$28:$I$31</c:f>
              <c:numCache>
                <c:formatCode>0.0</c:formatCode>
                <c:ptCount val="4"/>
                <c:pt idx="0">
                  <c:v>-0.49149656138985964</c:v>
                </c:pt>
                <c:pt idx="1">
                  <c:v>-0.31833327948593593</c:v>
                </c:pt>
                <c:pt idx="2">
                  <c:v>-1.0620093160607418</c:v>
                </c:pt>
                <c:pt idx="3">
                  <c:v>-0.67317525805737011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29E-4B2E-94A7-AD5FBC20EB60}"/>
            </c:ext>
          </c:extLst>
        </c:ser>
        <c:ser>
          <c:idx val="1"/>
          <c:order val="1"/>
          <c:tx>
            <c:strRef>
              <c:f>'Rakenteellinen jäämä'!$J$26</c:f>
              <c:strCache>
                <c:ptCount val="1"/>
                <c:pt idx="0">
                  <c:v>Keskipitkän aikavälin tavoite, MTO</c:v>
                </c:pt>
              </c:strCache>
            </c:strRef>
          </c:tx>
          <c:spPr>
            <a:ln w="28575">
              <a:solidFill>
                <a:schemeClr val="accent2"/>
              </a:solidFill>
            </a:ln>
          </c:spPr>
          <c:marker>
            <c:symbol val="none"/>
          </c:marker>
          <c:cat>
            <c:numRef>
              <c:f>'Rakenteellinen jäämä'!$A$28:$A$31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'Rakenteellinen jäämä'!$J$28:$J$31</c:f>
              <c:numCache>
                <c:formatCode>0.0</c:formatCode>
                <c:ptCount val="4"/>
                <c:pt idx="0">
                  <c:v>-0.5</c:v>
                </c:pt>
                <c:pt idx="1">
                  <c:v>-0.5</c:v>
                </c:pt>
                <c:pt idx="2">
                  <c:v>-0.5</c:v>
                </c:pt>
                <c:pt idx="3">
                  <c:v>-0.5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29E-4B2E-94A7-AD5FBC20EB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118144"/>
        <c:axId val="102119680"/>
      </c:lineChart>
      <c:catAx>
        <c:axId val="102118144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low"/>
        <c:spPr>
          <a:ln/>
        </c:spPr>
        <c:crossAx val="102119680"/>
        <c:crosses val="autoZero"/>
        <c:auto val="1"/>
        <c:lblAlgn val="ctr"/>
        <c:lblOffset val="100"/>
        <c:noMultiLvlLbl val="0"/>
      </c:catAx>
      <c:valAx>
        <c:axId val="102119680"/>
        <c:scaling>
          <c:orientation val="minMax"/>
          <c:max val="0.5"/>
          <c:min val="-1.5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fi-FI"/>
                  <a:t>% suhteessa BKT:seen</a:t>
                </a:r>
              </a:p>
              <a:p>
                <a:pPr>
                  <a:defRPr/>
                </a:pPr>
                <a:endParaRPr lang="fi-FI"/>
              </a:p>
            </c:rich>
          </c:tx>
          <c:layout>
            <c:manualLayout>
              <c:xMode val="edge"/>
              <c:yMode val="edge"/>
              <c:x val="1.3888888888888888E-2"/>
              <c:y val="1.5536964129483834E-2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crossAx val="102118144"/>
        <c:crosses val="autoZero"/>
        <c:crossBetween val="between"/>
        <c:majorUnit val="0.5"/>
      </c:valAx>
    </c:plotArea>
    <c:legend>
      <c:legendPos val="b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630768</xdr:colOff>
      <xdr:row>33</xdr:row>
      <xdr:rowOff>65314</xdr:rowOff>
    </xdr:from>
    <xdr:to>
      <xdr:col>10</xdr:col>
      <xdr:colOff>13304</xdr:colOff>
      <xdr:row>52</xdr:row>
      <xdr:rowOff>32658</xdr:rowOff>
    </xdr:to>
    <xdr:graphicFrame macro="">
      <xdr:nvGraphicFramePr>
        <xdr:cNvPr id="2" name="Kaavi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aura.lepisto\AppData\Local\Microsoft\Windows\INetCache\Content.Outlook\APFRK6FH\Velkakriteeri%20syksy%202018_clea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Rakenteellinen jäämä"/>
      <sheetName val="Rakenteellinen jäämä, joustot"/>
      <sheetName val="Menosääntö, kok. menot"/>
      <sheetName val="Menosääntö, rajoite"/>
      <sheetName val="Kokonaisvaltainen arvio"/>
      <sheetName val="Velkakriteeri, BL ja FL "/>
      <sheetName val="Velkakriteeri, suhdannekorjaus"/>
      <sheetName val="Alijäämä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5">
          <cell r="D15">
            <v>37.303075</v>
          </cell>
        </row>
        <row r="16">
          <cell r="D16">
            <v>38.561666666666667</v>
          </cell>
        </row>
        <row r="17">
          <cell r="D17">
            <v>42.607637500000003</v>
          </cell>
        </row>
        <row r="18">
          <cell r="D18">
            <v>47.247595833333335</v>
          </cell>
        </row>
        <row r="19">
          <cell r="D19">
            <v>50.922037500000002</v>
          </cell>
        </row>
        <row r="20">
          <cell r="D20">
            <v>53.769979166666666</v>
          </cell>
        </row>
        <row r="21">
          <cell r="D21">
            <v>57.267087500000002</v>
          </cell>
        </row>
        <row r="22">
          <cell r="D22">
            <v>60.184379166666666</v>
          </cell>
        </row>
        <row r="23">
          <cell r="D23">
            <v>62.0754175</v>
          </cell>
        </row>
        <row r="24">
          <cell r="D24">
            <v>62.337879541666666</v>
          </cell>
        </row>
        <row r="25">
          <cell r="D25">
            <v>61.234128300859943</v>
          </cell>
        </row>
        <row r="26">
          <cell r="D26">
            <v>60.065234929285872</v>
          </cell>
        </row>
        <row r="27">
          <cell r="D27">
            <v>59.036039592363053</v>
          </cell>
        </row>
      </sheetData>
      <sheetData sheetId="7">
        <row r="20">
          <cell r="B20">
            <v>38.200000000000003</v>
          </cell>
        </row>
        <row r="21">
          <cell r="B21">
            <v>34</v>
          </cell>
        </row>
        <row r="22">
          <cell r="B22">
            <v>32.700000000000003</v>
          </cell>
        </row>
        <row r="23">
          <cell r="B23">
            <v>41.7</v>
          </cell>
        </row>
        <row r="24">
          <cell r="B24">
            <v>47.1</v>
          </cell>
        </row>
        <row r="25">
          <cell r="B25">
            <v>48.5</v>
          </cell>
        </row>
        <row r="26">
          <cell r="B26">
            <v>53.9</v>
          </cell>
        </row>
        <row r="27">
          <cell r="B27">
            <v>56.5</v>
          </cell>
        </row>
        <row r="28">
          <cell r="B28">
            <v>60.2</v>
          </cell>
        </row>
        <row r="29">
          <cell r="B29">
            <v>63.551000000000002</v>
          </cell>
        </row>
        <row r="30">
          <cell r="B30">
            <v>63</v>
          </cell>
        </row>
        <row r="31">
          <cell r="B31">
            <v>61.328000000000003</v>
          </cell>
        </row>
        <row r="32">
          <cell r="B32">
            <v>59.928147265873498</v>
          </cell>
        </row>
        <row r="33">
          <cell r="B33">
            <v>59.075745137270296</v>
          </cell>
        </row>
        <row r="34">
          <cell r="B34">
            <v>57.898803714341497</v>
          </cell>
        </row>
        <row r="35">
          <cell r="B35">
            <v>57.5</v>
          </cell>
        </row>
      </sheetData>
      <sheetData sheetId="8" refreshError="1"/>
    </sheetDataSet>
  </externalBook>
</externalLink>
</file>

<file path=xl/theme/theme1.xml><?xml version="1.0" encoding="utf-8"?>
<a:theme xmlns:a="http://schemas.openxmlformats.org/drawingml/2006/main" name="VTV">
  <a:themeElements>
    <a:clrScheme name="Valtiontalouden tarkastusvirasto">
      <a:dk1>
        <a:sysClr val="windowText" lastClr="000000"/>
      </a:dk1>
      <a:lt1>
        <a:sysClr val="window" lastClr="FFFFFF"/>
      </a:lt1>
      <a:dk2>
        <a:srgbClr val="0075B0"/>
      </a:dk2>
      <a:lt2>
        <a:srgbClr val="D7D3C7"/>
      </a:lt2>
      <a:accent1>
        <a:srgbClr val="002C5F"/>
      </a:accent1>
      <a:accent2>
        <a:srgbClr val="C50084"/>
      </a:accent2>
      <a:accent3>
        <a:srgbClr val="8CB8C6"/>
      </a:accent3>
      <a:accent4>
        <a:srgbClr val="0075B0"/>
      </a:accent4>
      <a:accent5>
        <a:srgbClr val="00B092"/>
      </a:accent5>
      <a:accent6>
        <a:srgbClr val="D7D3C7"/>
      </a:accent6>
      <a:hlink>
        <a:srgbClr val="0075B0"/>
      </a:hlink>
      <a:folHlink>
        <a:srgbClr val="0075B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leena.savolainen@vtv.fi" TargetMode="External"/><Relationship Id="rId1" Type="http://schemas.openxmlformats.org/officeDocument/2006/relationships/hyperlink" Target="mailto:martti.pykari@vtv.fi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D142"/>
  <sheetViews>
    <sheetView tabSelected="1" zoomScale="90" zoomScaleNormal="90" workbookViewId="0">
      <selection activeCell="A25" sqref="A25"/>
    </sheetView>
  </sheetViews>
  <sheetFormatPr defaultRowHeight="15"/>
  <cols>
    <col min="1" max="1" width="10.140625" style="16" customWidth="1"/>
  </cols>
  <sheetData>
    <row r="1" spans="1:82" s="25" customFormat="1">
      <c r="A1" s="25" t="s">
        <v>263</v>
      </c>
    </row>
    <row r="2" spans="1:82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R2" s="25"/>
      <c r="AS2" s="25"/>
      <c r="AT2" s="25"/>
      <c r="AU2" s="25"/>
      <c r="AV2" s="25"/>
      <c r="AW2" s="25"/>
    </row>
    <row r="3" spans="1:82" s="25" customFormat="1">
      <c r="A3" s="27" t="s">
        <v>172</v>
      </c>
    </row>
    <row r="4" spans="1:82" s="25" customFormat="1"/>
    <row r="5" spans="1:82" s="25" customFormat="1">
      <c r="A5" s="27" t="s">
        <v>0</v>
      </c>
      <c r="B5" s="27" t="s">
        <v>1</v>
      </c>
    </row>
    <row r="6" spans="1:82" ht="15" customHeight="1">
      <c r="A6" s="11"/>
      <c r="B6" s="25" t="s">
        <v>173</v>
      </c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  <c r="BF6" s="25"/>
      <c r="BG6" s="25"/>
      <c r="BH6" s="25"/>
      <c r="BI6" s="25"/>
      <c r="BJ6" s="25"/>
      <c r="BK6" s="25"/>
      <c r="BL6" s="25"/>
      <c r="BM6" s="25"/>
      <c r="BN6" s="25"/>
      <c r="BO6" s="25"/>
      <c r="BP6" s="25"/>
      <c r="BQ6" s="25"/>
      <c r="BR6" s="25"/>
      <c r="BS6" s="25"/>
      <c r="BT6" s="25"/>
      <c r="BU6" s="25"/>
      <c r="BV6" s="25"/>
      <c r="BW6" s="25"/>
      <c r="BX6" s="25"/>
      <c r="BY6" s="25"/>
      <c r="BZ6" s="25"/>
      <c r="CA6" s="25"/>
      <c r="CB6" s="25"/>
      <c r="CC6" s="25"/>
      <c r="CD6" s="25"/>
    </row>
    <row r="7" spans="1:82" s="1" customFormat="1">
      <c r="A7" s="4"/>
      <c r="B7" s="25" t="s">
        <v>168</v>
      </c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  <c r="AT7" s="25"/>
      <c r="AU7" s="25"/>
      <c r="AV7" s="25"/>
      <c r="AW7" s="25"/>
      <c r="AX7" s="25"/>
      <c r="AY7" s="25"/>
      <c r="AZ7" s="25"/>
      <c r="BA7" s="25"/>
      <c r="BB7" s="25"/>
      <c r="BC7" s="25"/>
      <c r="BD7" s="25"/>
      <c r="BE7" s="25"/>
      <c r="BF7" s="25"/>
      <c r="BG7" s="25"/>
      <c r="BH7" s="25"/>
      <c r="BI7" s="25"/>
      <c r="BJ7" s="25"/>
      <c r="BK7" s="25"/>
      <c r="BL7" s="25"/>
      <c r="BM7" s="25"/>
      <c r="BN7" s="25"/>
      <c r="BO7" s="25"/>
      <c r="BP7" s="25"/>
      <c r="BQ7" s="25"/>
      <c r="BR7" s="25"/>
      <c r="BS7" s="25"/>
      <c r="BT7" s="25"/>
      <c r="BU7" s="25"/>
      <c r="BV7" s="25"/>
      <c r="BW7" s="25"/>
      <c r="BX7" s="25"/>
      <c r="BY7" s="25"/>
      <c r="BZ7" s="25"/>
      <c r="CA7" s="25"/>
      <c r="CB7" s="25"/>
      <c r="CC7" s="25"/>
      <c r="CD7" s="25"/>
    </row>
    <row r="8" spans="1:82" s="1" customFormat="1">
      <c r="A8" s="25"/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  <c r="AW8" s="25"/>
      <c r="AX8" s="25"/>
      <c r="AY8" s="25"/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  <c r="BO8" s="25"/>
      <c r="BP8" s="25"/>
      <c r="BQ8" s="25"/>
      <c r="BR8" s="25"/>
      <c r="BS8" s="25"/>
      <c r="BT8" s="25"/>
      <c r="BU8" s="25"/>
      <c r="BV8" s="25"/>
      <c r="BW8" s="25"/>
      <c r="BX8" s="25"/>
      <c r="BY8" s="25"/>
      <c r="BZ8" s="25"/>
      <c r="CA8" s="25"/>
      <c r="CB8" s="25"/>
      <c r="CC8" s="25"/>
      <c r="CD8" s="25"/>
    </row>
    <row r="9" spans="1:82" s="1" customFormat="1"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5"/>
      <c r="AQ9" s="25"/>
      <c r="AR9" s="25"/>
      <c r="AS9" s="25"/>
      <c r="AT9" s="25"/>
      <c r="AU9" s="25"/>
      <c r="AV9" s="25"/>
      <c r="AW9" s="25"/>
      <c r="AX9" s="25"/>
      <c r="AY9" s="25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  <c r="BK9" s="25"/>
      <c r="BL9" s="25"/>
      <c r="BM9" s="25"/>
      <c r="BN9" s="25"/>
      <c r="BO9" s="25"/>
      <c r="BP9" s="25"/>
      <c r="BQ9" s="25"/>
      <c r="BR9" s="25"/>
      <c r="BS9" s="25"/>
      <c r="BT9" s="25"/>
      <c r="BU9" s="25"/>
      <c r="BV9" s="25"/>
      <c r="BW9" s="25"/>
      <c r="BX9" s="25"/>
      <c r="BY9" s="25"/>
      <c r="BZ9" s="25"/>
      <c r="CA9" s="25"/>
      <c r="CB9" s="25"/>
      <c r="CC9" s="25"/>
      <c r="CD9" s="25"/>
    </row>
    <row r="10" spans="1:82" s="25" customFormat="1">
      <c r="A10" s="25" t="s">
        <v>174</v>
      </c>
    </row>
    <row r="11" spans="1:82" s="25" customFormat="1">
      <c r="A11" s="25" t="s">
        <v>252</v>
      </c>
    </row>
    <row r="12" spans="1:82" s="25" customFormat="1">
      <c r="A12" s="25" t="s">
        <v>232</v>
      </c>
    </row>
    <row r="13" spans="1:82" s="25" customFormat="1"/>
    <row r="14" spans="1:82" s="25" customFormat="1">
      <c r="A14" s="27" t="s">
        <v>245</v>
      </c>
    </row>
    <row r="15" spans="1:82" s="25" customFormat="1">
      <c r="A15" s="25" t="s">
        <v>247</v>
      </c>
    </row>
    <row r="16" spans="1:82" s="25" customFormat="1">
      <c r="A16" s="280" t="s">
        <v>244</v>
      </c>
    </row>
    <row r="17" spans="1:1" s="25" customFormat="1">
      <c r="A17" s="284" t="s">
        <v>171</v>
      </c>
    </row>
    <row r="18" spans="1:1" s="25" customFormat="1"/>
    <row r="19" spans="1:1" s="25" customFormat="1">
      <c r="A19" s="25" t="s">
        <v>248</v>
      </c>
    </row>
    <row r="20" spans="1:1" s="25" customFormat="1">
      <c r="A20" s="335" t="s">
        <v>262</v>
      </c>
    </row>
    <row r="21" spans="1:1" s="25" customFormat="1">
      <c r="A21" s="284" t="s">
        <v>246</v>
      </c>
    </row>
    <row r="22" spans="1:1" s="25" customFormat="1"/>
    <row r="23" spans="1:1" s="25" customFormat="1"/>
    <row r="24" spans="1:1" s="25" customFormat="1"/>
    <row r="25" spans="1:1" s="25" customFormat="1"/>
    <row r="26" spans="1:1" s="25" customFormat="1"/>
    <row r="27" spans="1:1" s="25" customFormat="1"/>
    <row r="28" spans="1:1" s="25" customFormat="1"/>
    <row r="29" spans="1:1" s="25" customFormat="1"/>
    <row r="30" spans="1:1" s="25" customFormat="1"/>
    <row r="31" spans="1:1" s="25" customFormat="1"/>
    <row r="32" spans="1:1" s="25" customFormat="1"/>
    <row r="33" spans="1:52" s="25" customFormat="1"/>
    <row r="34" spans="1:52" s="25" customFormat="1"/>
    <row r="35" spans="1:52" s="25" customFormat="1"/>
    <row r="36" spans="1:52" s="25" customFormat="1"/>
    <row r="37" spans="1:52" s="25" customFormat="1"/>
    <row r="38" spans="1:52" s="25" customFormat="1"/>
    <row r="39" spans="1:52" s="25" customFormat="1"/>
    <row r="40" spans="1:52" s="25" customFormat="1"/>
    <row r="41" spans="1:52">
      <c r="A41" s="25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/>
      <c r="AH41" s="25"/>
      <c r="AI41" s="25"/>
      <c r="AJ41" s="25"/>
      <c r="AK41" s="25"/>
      <c r="AL41" s="25"/>
      <c r="AM41" s="25"/>
      <c r="AN41" s="25"/>
      <c r="AO41" s="25"/>
      <c r="AP41" s="25"/>
      <c r="AQ41" s="25"/>
      <c r="AR41" s="25"/>
      <c r="AS41" s="25"/>
      <c r="AT41" s="25"/>
      <c r="AU41" s="25"/>
      <c r="AV41" s="25"/>
      <c r="AW41" s="25"/>
      <c r="AX41" s="25"/>
      <c r="AY41" s="25"/>
      <c r="AZ41" s="25"/>
    </row>
    <row r="42" spans="1:52">
      <c r="A42" s="25"/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  <c r="AH42" s="25"/>
      <c r="AI42" s="25"/>
      <c r="AJ42" s="25"/>
      <c r="AK42" s="25"/>
      <c r="AL42" s="25"/>
      <c r="AM42" s="25"/>
      <c r="AN42" s="25"/>
      <c r="AO42" s="25"/>
      <c r="AP42" s="25"/>
      <c r="AQ42" s="25"/>
      <c r="AR42" s="25"/>
      <c r="AS42" s="25"/>
      <c r="AT42" s="25"/>
      <c r="AU42" s="25"/>
      <c r="AV42" s="25"/>
      <c r="AW42" s="25"/>
      <c r="AX42" s="25"/>
      <c r="AY42" s="25"/>
      <c r="AZ42" s="25"/>
    </row>
    <row r="43" spans="1:52">
      <c r="A43" s="25"/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/>
      <c r="AH43" s="25"/>
      <c r="AI43" s="25"/>
      <c r="AJ43" s="25"/>
      <c r="AK43" s="25"/>
      <c r="AL43" s="25"/>
      <c r="AM43" s="25"/>
      <c r="AN43" s="25"/>
      <c r="AO43" s="25"/>
      <c r="AP43" s="25"/>
      <c r="AQ43" s="25"/>
      <c r="AR43" s="25"/>
      <c r="AS43" s="25"/>
      <c r="AT43" s="25"/>
      <c r="AU43" s="25"/>
      <c r="AV43" s="25"/>
      <c r="AW43" s="25"/>
      <c r="AX43" s="25"/>
      <c r="AY43" s="25"/>
      <c r="AZ43" s="25"/>
    </row>
    <row r="44" spans="1:52">
      <c r="A44" s="25"/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/>
      <c r="AH44" s="25"/>
      <c r="AI44" s="25"/>
      <c r="AJ44" s="25"/>
      <c r="AK44" s="25"/>
      <c r="AL44" s="25"/>
      <c r="AM44" s="25"/>
      <c r="AN44" s="25"/>
      <c r="AO44" s="25"/>
      <c r="AP44" s="25"/>
      <c r="AQ44" s="25"/>
      <c r="AR44" s="25"/>
      <c r="AS44" s="25"/>
      <c r="AT44" s="25"/>
      <c r="AU44" s="25"/>
      <c r="AV44" s="25"/>
      <c r="AW44" s="25"/>
      <c r="AX44" s="25"/>
      <c r="AY44" s="25"/>
      <c r="AZ44" s="25"/>
    </row>
    <row r="45" spans="1:52">
      <c r="A45" s="25"/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/>
      <c r="AH45" s="25"/>
      <c r="AI45" s="25"/>
      <c r="AJ45" s="25"/>
      <c r="AK45" s="25"/>
      <c r="AL45" s="25"/>
      <c r="AM45" s="25"/>
      <c r="AN45" s="25"/>
      <c r="AO45" s="25"/>
      <c r="AP45" s="25"/>
      <c r="AQ45" s="25"/>
      <c r="AR45" s="25"/>
      <c r="AS45" s="25"/>
      <c r="AT45" s="25"/>
      <c r="AU45" s="25"/>
      <c r="AV45" s="25"/>
      <c r="AW45" s="25"/>
      <c r="AX45" s="25"/>
      <c r="AY45" s="25"/>
      <c r="AZ45" s="25"/>
    </row>
    <row r="46" spans="1:52">
      <c r="A46" s="25"/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/>
      <c r="AH46" s="25"/>
      <c r="AI46" s="25"/>
      <c r="AJ46" s="25"/>
      <c r="AK46" s="25"/>
      <c r="AL46" s="25"/>
      <c r="AM46" s="25"/>
      <c r="AN46" s="25"/>
      <c r="AO46" s="25"/>
      <c r="AP46" s="25"/>
      <c r="AQ46" s="25"/>
      <c r="AR46" s="25"/>
      <c r="AS46" s="25"/>
      <c r="AT46" s="25"/>
      <c r="AU46" s="25"/>
      <c r="AV46" s="25"/>
      <c r="AW46" s="25"/>
      <c r="AX46" s="25"/>
      <c r="AY46" s="25"/>
      <c r="AZ46" s="25"/>
    </row>
    <row r="47" spans="1:52">
      <c r="A47" s="25"/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  <c r="AF47" s="25"/>
      <c r="AG47" s="25"/>
      <c r="AH47" s="25"/>
      <c r="AI47" s="25"/>
      <c r="AJ47" s="25"/>
      <c r="AK47" s="25"/>
      <c r="AL47" s="25"/>
      <c r="AM47" s="25"/>
      <c r="AN47" s="25"/>
      <c r="AO47" s="25"/>
      <c r="AP47" s="25"/>
      <c r="AQ47" s="25"/>
      <c r="AR47" s="25"/>
      <c r="AS47" s="25"/>
      <c r="AT47" s="25"/>
      <c r="AU47" s="25"/>
      <c r="AV47" s="25"/>
      <c r="AW47" s="25"/>
      <c r="AX47" s="25"/>
      <c r="AY47" s="25"/>
      <c r="AZ47" s="25"/>
    </row>
    <row r="48" spans="1:52">
      <c r="A48" s="25"/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/>
      <c r="AH48" s="25"/>
      <c r="AI48" s="25"/>
      <c r="AJ48" s="25"/>
      <c r="AK48" s="25"/>
      <c r="AL48" s="25"/>
      <c r="AM48" s="25"/>
      <c r="AN48" s="25"/>
      <c r="AO48" s="25"/>
      <c r="AP48" s="25"/>
      <c r="AQ48" s="25"/>
      <c r="AR48" s="25"/>
      <c r="AS48" s="25"/>
      <c r="AT48" s="25"/>
      <c r="AU48" s="25"/>
      <c r="AV48" s="25"/>
      <c r="AW48" s="25"/>
      <c r="AX48" s="25"/>
      <c r="AY48" s="25"/>
      <c r="AZ48" s="25"/>
    </row>
    <row r="49" spans="1:52">
      <c r="A49" s="25"/>
      <c r="B49" s="25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/>
      <c r="AH49" s="25"/>
      <c r="AI49" s="25"/>
      <c r="AJ49" s="25"/>
      <c r="AK49" s="25"/>
      <c r="AL49" s="25"/>
      <c r="AM49" s="25"/>
      <c r="AN49" s="25"/>
      <c r="AO49" s="25"/>
      <c r="AP49" s="25"/>
      <c r="AQ49" s="25"/>
      <c r="AR49" s="25"/>
      <c r="AS49" s="25"/>
      <c r="AT49" s="25"/>
      <c r="AU49" s="25"/>
      <c r="AV49" s="25"/>
      <c r="AW49" s="25"/>
      <c r="AX49" s="25"/>
      <c r="AY49" s="25"/>
      <c r="AZ49" s="25"/>
    </row>
    <row r="50" spans="1:52">
      <c r="A50" s="25"/>
      <c r="B50" s="25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/>
      <c r="AH50" s="25"/>
      <c r="AI50" s="25"/>
      <c r="AJ50" s="25"/>
      <c r="AK50" s="25"/>
      <c r="AL50" s="25"/>
      <c r="AM50" s="25"/>
      <c r="AN50" s="25"/>
      <c r="AO50" s="25"/>
      <c r="AP50" s="25"/>
      <c r="AQ50" s="25"/>
      <c r="AR50" s="25"/>
      <c r="AS50" s="25"/>
      <c r="AT50" s="25"/>
      <c r="AU50" s="25"/>
      <c r="AV50" s="25"/>
      <c r="AW50" s="25"/>
      <c r="AX50" s="25"/>
      <c r="AY50" s="25"/>
      <c r="AZ50" s="25"/>
    </row>
    <row r="51" spans="1:52">
      <c r="A51" s="25"/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25"/>
      <c r="AH51" s="25"/>
      <c r="AI51" s="25"/>
      <c r="AJ51" s="25"/>
      <c r="AK51" s="25"/>
      <c r="AL51" s="25"/>
      <c r="AM51" s="25"/>
      <c r="AN51" s="25"/>
      <c r="AO51" s="25"/>
      <c r="AP51" s="25"/>
      <c r="AQ51" s="25"/>
      <c r="AR51" s="25"/>
      <c r="AS51" s="25"/>
      <c r="AT51" s="25"/>
      <c r="AU51" s="25"/>
      <c r="AV51" s="25"/>
      <c r="AW51" s="25"/>
      <c r="AX51" s="25"/>
      <c r="AY51" s="25"/>
      <c r="AZ51" s="25"/>
    </row>
    <row r="52" spans="1:52">
      <c r="A52" s="25"/>
      <c r="B52" s="25"/>
      <c r="C52" s="25"/>
      <c r="D52" s="25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/>
      <c r="AH52" s="25"/>
      <c r="AI52" s="25"/>
      <c r="AJ52" s="25"/>
      <c r="AK52" s="25"/>
      <c r="AL52" s="25"/>
      <c r="AM52" s="25"/>
      <c r="AN52" s="25"/>
      <c r="AO52" s="25"/>
      <c r="AP52" s="25"/>
      <c r="AQ52" s="25"/>
      <c r="AR52" s="25"/>
      <c r="AS52" s="25"/>
      <c r="AT52" s="25"/>
      <c r="AU52" s="25"/>
      <c r="AV52" s="25"/>
      <c r="AW52" s="25"/>
      <c r="AX52" s="25"/>
      <c r="AY52" s="25"/>
      <c r="AZ52" s="25"/>
    </row>
    <row r="53" spans="1:52">
      <c r="A53" s="25"/>
      <c r="B53" s="25"/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/>
      <c r="AH53" s="25"/>
      <c r="AI53" s="25"/>
      <c r="AJ53" s="25"/>
      <c r="AK53" s="25"/>
      <c r="AL53" s="25"/>
      <c r="AM53" s="25"/>
      <c r="AN53" s="25"/>
      <c r="AO53" s="25"/>
      <c r="AP53" s="25"/>
      <c r="AQ53" s="25"/>
      <c r="AR53" s="25"/>
      <c r="AS53" s="25"/>
      <c r="AT53" s="25"/>
      <c r="AU53" s="25"/>
      <c r="AV53" s="25"/>
      <c r="AW53" s="25"/>
      <c r="AX53" s="25"/>
      <c r="AY53" s="25"/>
      <c r="AZ53" s="25"/>
    </row>
    <row r="54" spans="1:52">
      <c r="A54" s="25"/>
      <c r="B54" s="25"/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/>
      <c r="AH54" s="25"/>
      <c r="AI54" s="25"/>
      <c r="AJ54" s="25"/>
      <c r="AK54" s="25"/>
      <c r="AL54" s="25"/>
      <c r="AM54" s="25"/>
      <c r="AN54" s="25"/>
      <c r="AO54" s="25"/>
      <c r="AP54" s="25"/>
      <c r="AQ54" s="25"/>
      <c r="AR54" s="25"/>
      <c r="AS54" s="25"/>
      <c r="AT54" s="25"/>
      <c r="AU54" s="25"/>
      <c r="AV54" s="25"/>
      <c r="AW54" s="25"/>
      <c r="AX54" s="25"/>
      <c r="AY54" s="25"/>
      <c r="AZ54" s="25"/>
    </row>
    <row r="55" spans="1:52">
      <c r="A55" s="25"/>
      <c r="B55" s="25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/>
      <c r="AH55" s="25"/>
      <c r="AI55" s="25"/>
      <c r="AJ55" s="25"/>
      <c r="AK55" s="25"/>
      <c r="AL55" s="25"/>
      <c r="AM55" s="25"/>
      <c r="AN55" s="25"/>
      <c r="AO55" s="25"/>
      <c r="AP55" s="25"/>
      <c r="AQ55" s="25"/>
      <c r="AR55" s="25"/>
      <c r="AS55" s="25"/>
      <c r="AT55" s="25"/>
      <c r="AU55" s="25"/>
      <c r="AV55" s="25"/>
      <c r="AW55" s="25"/>
      <c r="AX55" s="25"/>
      <c r="AY55" s="25"/>
      <c r="AZ55" s="25"/>
    </row>
    <row r="56" spans="1:52">
      <c r="A56" s="25"/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/>
      <c r="AH56" s="25"/>
      <c r="AI56" s="25"/>
      <c r="AJ56" s="25"/>
      <c r="AK56" s="25"/>
      <c r="AL56" s="25"/>
      <c r="AM56" s="25"/>
      <c r="AN56" s="25"/>
      <c r="AO56" s="25"/>
      <c r="AP56" s="25"/>
      <c r="AQ56" s="25"/>
      <c r="AR56" s="25"/>
      <c r="AS56" s="25"/>
      <c r="AT56" s="25"/>
      <c r="AU56" s="25"/>
      <c r="AV56" s="25"/>
      <c r="AW56" s="25"/>
      <c r="AX56" s="25"/>
      <c r="AY56" s="25"/>
      <c r="AZ56" s="25"/>
    </row>
    <row r="57" spans="1:52">
      <c r="A57" s="25"/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/>
      <c r="AH57" s="25"/>
      <c r="AI57" s="25"/>
      <c r="AJ57" s="25"/>
      <c r="AK57" s="25"/>
      <c r="AL57" s="25"/>
      <c r="AM57" s="25"/>
      <c r="AN57" s="25"/>
      <c r="AO57" s="25"/>
      <c r="AP57" s="25"/>
      <c r="AQ57" s="25"/>
      <c r="AR57" s="25"/>
      <c r="AS57" s="25"/>
      <c r="AT57" s="25"/>
      <c r="AU57" s="25"/>
      <c r="AV57" s="25"/>
      <c r="AW57" s="25"/>
      <c r="AX57" s="25"/>
      <c r="AY57" s="25"/>
      <c r="AZ57" s="25"/>
    </row>
    <row r="58" spans="1:52">
      <c r="A58" s="25"/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/>
      <c r="AH58" s="25"/>
      <c r="AI58" s="25"/>
      <c r="AJ58" s="25"/>
      <c r="AK58" s="25"/>
      <c r="AL58" s="25"/>
      <c r="AM58" s="25"/>
      <c r="AN58" s="25"/>
      <c r="AO58" s="25"/>
      <c r="AP58" s="25"/>
      <c r="AQ58" s="25"/>
      <c r="AR58" s="25"/>
      <c r="AS58" s="25"/>
      <c r="AT58" s="25"/>
      <c r="AU58" s="25"/>
      <c r="AV58" s="25"/>
      <c r="AW58" s="25"/>
      <c r="AX58" s="25"/>
      <c r="AY58" s="25"/>
      <c r="AZ58" s="25"/>
    </row>
    <row r="59" spans="1:52">
      <c r="A59" s="25"/>
      <c r="B59" s="25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/>
      <c r="AH59" s="25"/>
      <c r="AI59" s="25"/>
      <c r="AJ59" s="25"/>
      <c r="AK59" s="25"/>
      <c r="AL59" s="25"/>
      <c r="AM59" s="25"/>
      <c r="AN59" s="25"/>
      <c r="AO59" s="25"/>
      <c r="AP59" s="25"/>
      <c r="AQ59" s="25"/>
      <c r="AR59" s="25"/>
      <c r="AS59" s="25"/>
      <c r="AT59" s="25"/>
      <c r="AU59" s="25"/>
      <c r="AV59" s="25"/>
      <c r="AW59" s="25"/>
      <c r="AX59" s="25"/>
      <c r="AY59" s="25"/>
      <c r="AZ59" s="25"/>
    </row>
    <row r="60" spans="1:52">
      <c r="A60" s="25"/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5"/>
      <c r="AH60" s="25"/>
      <c r="AI60" s="25"/>
      <c r="AJ60" s="25"/>
      <c r="AK60" s="25"/>
      <c r="AL60" s="25"/>
      <c r="AM60" s="25"/>
      <c r="AN60" s="25"/>
      <c r="AO60" s="25"/>
      <c r="AP60" s="25"/>
      <c r="AQ60" s="25"/>
      <c r="AR60" s="25"/>
      <c r="AS60" s="25"/>
      <c r="AT60" s="25"/>
      <c r="AU60" s="25"/>
      <c r="AV60" s="25"/>
      <c r="AW60" s="25"/>
      <c r="AX60" s="25"/>
      <c r="AY60" s="25"/>
      <c r="AZ60" s="25"/>
    </row>
    <row r="61" spans="1:52">
      <c r="A61" s="25"/>
      <c r="B61" s="25"/>
      <c r="C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/>
      <c r="AH61" s="25"/>
      <c r="AI61" s="25"/>
      <c r="AJ61" s="25"/>
      <c r="AK61" s="25"/>
      <c r="AL61" s="25"/>
      <c r="AM61" s="25"/>
      <c r="AN61" s="25"/>
      <c r="AO61" s="25"/>
      <c r="AP61" s="25"/>
      <c r="AQ61" s="25"/>
      <c r="AR61" s="25"/>
      <c r="AS61" s="25"/>
      <c r="AT61" s="25"/>
      <c r="AU61" s="25"/>
      <c r="AV61" s="25"/>
      <c r="AW61" s="25"/>
      <c r="AX61" s="25"/>
      <c r="AY61" s="25"/>
      <c r="AZ61" s="25"/>
    </row>
    <row r="62" spans="1:52">
      <c r="A62" s="25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5"/>
      <c r="AH62" s="25"/>
      <c r="AI62" s="25"/>
      <c r="AJ62" s="25"/>
      <c r="AK62" s="25"/>
      <c r="AL62" s="25"/>
      <c r="AM62" s="25"/>
      <c r="AN62" s="25"/>
      <c r="AO62" s="25"/>
      <c r="AP62" s="25"/>
      <c r="AQ62" s="25"/>
      <c r="AR62" s="25"/>
      <c r="AS62" s="25"/>
      <c r="AT62" s="25"/>
      <c r="AU62" s="25"/>
      <c r="AV62" s="25"/>
      <c r="AW62" s="25"/>
      <c r="AX62" s="25"/>
      <c r="AY62" s="25"/>
      <c r="AZ62" s="25"/>
    </row>
    <row r="63" spans="1:52">
      <c r="A63" s="25"/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/>
      <c r="AH63" s="25"/>
      <c r="AI63" s="25"/>
      <c r="AJ63" s="25"/>
      <c r="AK63" s="25"/>
      <c r="AL63" s="25"/>
      <c r="AM63" s="25"/>
      <c r="AN63" s="25"/>
      <c r="AO63" s="25"/>
      <c r="AP63" s="25"/>
      <c r="AQ63" s="25"/>
      <c r="AR63" s="25"/>
      <c r="AS63" s="25"/>
      <c r="AT63" s="25"/>
      <c r="AU63" s="25"/>
      <c r="AV63" s="25"/>
      <c r="AW63" s="25"/>
      <c r="AX63" s="25"/>
      <c r="AY63" s="25"/>
      <c r="AZ63" s="25"/>
    </row>
    <row r="64" spans="1:52">
      <c r="A64" s="25"/>
      <c r="B64" s="25"/>
      <c r="C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/>
      <c r="AH64" s="25"/>
      <c r="AI64" s="25"/>
      <c r="AJ64" s="25"/>
      <c r="AK64" s="25"/>
      <c r="AL64" s="25"/>
      <c r="AM64" s="25"/>
      <c r="AN64" s="25"/>
      <c r="AO64" s="25"/>
      <c r="AP64" s="25"/>
      <c r="AQ64" s="25"/>
      <c r="AR64" s="25"/>
      <c r="AS64" s="25"/>
      <c r="AT64" s="25"/>
      <c r="AU64" s="25"/>
      <c r="AV64" s="25"/>
      <c r="AW64" s="25"/>
      <c r="AX64" s="25"/>
      <c r="AY64" s="25"/>
      <c r="AZ64" s="25"/>
    </row>
    <row r="65" spans="1:52">
      <c r="A65" s="25"/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  <c r="AG65" s="25"/>
      <c r="AH65" s="25"/>
      <c r="AI65" s="25"/>
      <c r="AJ65" s="25"/>
      <c r="AK65" s="25"/>
      <c r="AL65" s="25"/>
      <c r="AM65" s="25"/>
      <c r="AN65" s="25"/>
      <c r="AO65" s="25"/>
      <c r="AP65" s="25"/>
      <c r="AQ65" s="25"/>
      <c r="AR65" s="25"/>
      <c r="AS65" s="25"/>
      <c r="AT65" s="25"/>
      <c r="AU65" s="25"/>
      <c r="AV65" s="25"/>
      <c r="AW65" s="25"/>
      <c r="AX65" s="25"/>
      <c r="AY65" s="25"/>
      <c r="AZ65" s="25"/>
    </row>
    <row r="66" spans="1:52">
      <c r="A66" s="25"/>
      <c r="B66" s="25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5"/>
      <c r="AH66" s="25"/>
      <c r="AI66" s="25"/>
      <c r="AJ66" s="25"/>
      <c r="AK66" s="25"/>
      <c r="AL66" s="25"/>
      <c r="AM66" s="25"/>
      <c r="AN66" s="25"/>
      <c r="AO66" s="25"/>
      <c r="AP66" s="25"/>
      <c r="AQ66" s="25"/>
      <c r="AR66" s="25"/>
      <c r="AS66" s="25"/>
      <c r="AT66" s="25"/>
      <c r="AU66" s="25"/>
      <c r="AV66" s="25"/>
      <c r="AW66" s="25"/>
      <c r="AX66" s="25"/>
      <c r="AY66" s="25"/>
      <c r="AZ66" s="25"/>
    </row>
    <row r="67" spans="1:52">
      <c r="A67" s="25"/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  <c r="AG67" s="25"/>
      <c r="AH67" s="25"/>
      <c r="AI67" s="25"/>
      <c r="AJ67" s="25"/>
      <c r="AK67" s="25"/>
      <c r="AL67" s="25"/>
      <c r="AM67" s="25"/>
      <c r="AN67" s="25"/>
      <c r="AO67" s="25"/>
      <c r="AP67" s="25"/>
      <c r="AQ67" s="25"/>
      <c r="AR67" s="25"/>
      <c r="AS67" s="25"/>
      <c r="AT67" s="25"/>
      <c r="AU67" s="25"/>
      <c r="AV67" s="25"/>
      <c r="AW67" s="25"/>
      <c r="AX67" s="25"/>
      <c r="AY67" s="25"/>
      <c r="AZ67" s="25"/>
    </row>
    <row r="68" spans="1:52">
      <c r="A68" s="25"/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/>
      <c r="AH68" s="25"/>
      <c r="AI68" s="25"/>
      <c r="AJ68" s="25"/>
      <c r="AK68" s="25"/>
      <c r="AL68" s="25"/>
      <c r="AM68" s="25"/>
      <c r="AN68" s="25"/>
      <c r="AO68" s="25"/>
      <c r="AP68" s="25"/>
      <c r="AQ68" s="25"/>
      <c r="AR68" s="25"/>
      <c r="AS68" s="25"/>
      <c r="AT68" s="25"/>
      <c r="AU68" s="25"/>
      <c r="AV68" s="25"/>
      <c r="AW68" s="25"/>
      <c r="AX68" s="25"/>
      <c r="AY68" s="25"/>
      <c r="AZ68" s="25"/>
    </row>
    <row r="69" spans="1:52">
      <c r="A69" s="25"/>
      <c r="B69" s="25"/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  <c r="AG69" s="25"/>
      <c r="AH69" s="25"/>
      <c r="AI69" s="25"/>
      <c r="AJ69" s="25"/>
      <c r="AK69" s="25"/>
      <c r="AL69" s="25"/>
      <c r="AM69" s="25"/>
      <c r="AN69" s="25"/>
      <c r="AO69" s="25"/>
      <c r="AP69" s="25"/>
      <c r="AQ69" s="25"/>
      <c r="AR69" s="25"/>
      <c r="AS69" s="25"/>
      <c r="AT69" s="25"/>
      <c r="AU69" s="25"/>
      <c r="AV69" s="25"/>
      <c r="AW69" s="25"/>
      <c r="AX69" s="25"/>
      <c r="AY69" s="25"/>
      <c r="AZ69" s="25"/>
    </row>
    <row r="70" spans="1:52">
      <c r="A70" s="25"/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/>
      <c r="AH70" s="25"/>
      <c r="AI70" s="25"/>
      <c r="AJ70" s="25"/>
      <c r="AK70" s="25"/>
      <c r="AL70" s="25"/>
      <c r="AM70" s="25"/>
      <c r="AN70" s="25"/>
      <c r="AO70" s="25"/>
      <c r="AP70" s="25"/>
      <c r="AQ70" s="25"/>
      <c r="AR70" s="25"/>
      <c r="AS70" s="25"/>
      <c r="AT70" s="25"/>
      <c r="AU70" s="25"/>
      <c r="AV70" s="25"/>
      <c r="AW70" s="25"/>
      <c r="AX70" s="25"/>
      <c r="AY70" s="25"/>
      <c r="AZ70" s="25"/>
    </row>
    <row r="71" spans="1:52">
      <c r="A71" s="25"/>
      <c r="B71" s="25"/>
      <c r="C71" s="25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  <c r="AG71" s="25"/>
      <c r="AH71" s="25"/>
      <c r="AI71" s="25"/>
      <c r="AJ71" s="25"/>
      <c r="AK71" s="25"/>
      <c r="AL71" s="25"/>
      <c r="AM71" s="25"/>
      <c r="AN71" s="25"/>
      <c r="AO71" s="25"/>
      <c r="AP71" s="25"/>
      <c r="AQ71" s="25"/>
      <c r="AR71" s="25"/>
      <c r="AS71" s="25"/>
      <c r="AT71" s="25"/>
      <c r="AU71" s="25"/>
      <c r="AV71" s="25"/>
      <c r="AW71" s="25"/>
      <c r="AX71" s="25"/>
      <c r="AY71" s="25"/>
      <c r="AZ71" s="25"/>
    </row>
    <row r="72" spans="1:52">
      <c r="A72" s="25"/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5"/>
      <c r="AH72" s="25"/>
      <c r="AI72" s="25"/>
      <c r="AJ72" s="25"/>
      <c r="AK72" s="25"/>
      <c r="AL72" s="25"/>
      <c r="AM72" s="25"/>
      <c r="AN72" s="25"/>
      <c r="AO72" s="25"/>
      <c r="AP72" s="25"/>
      <c r="AQ72" s="25"/>
      <c r="AR72" s="25"/>
      <c r="AS72" s="25"/>
      <c r="AT72" s="25"/>
      <c r="AU72" s="25"/>
      <c r="AV72" s="25"/>
      <c r="AW72" s="25"/>
      <c r="AX72" s="25"/>
      <c r="AY72" s="25"/>
      <c r="AZ72" s="25"/>
    </row>
    <row r="73" spans="1:52">
      <c r="A73" s="25"/>
      <c r="B73" s="25"/>
      <c r="C73" s="25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/>
      <c r="AH73" s="25"/>
      <c r="AI73" s="25"/>
      <c r="AJ73" s="25"/>
      <c r="AK73" s="25"/>
      <c r="AL73" s="25"/>
      <c r="AM73" s="25"/>
      <c r="AN73" s="25"/>
      <c r="AO73" s="25"/>
      <c r="AP73" s="25"/>
      <c r="AQ73" s="25"/>
      <c r="AR73" s="25"/>
      <c r="AS73" s="25"/>
      <c r="AT73" s="25"/>
      <c r="AU73" s="25"/>
      <c r="AV73" s="25"/>
      <c r="AW73" s="25"/>
      <c r="AX73" s="25"/>
      <c r="AY73" s="25"/>
      <c r="AZ73" s="25"/>
    </row>
    <row r="74" spans="1:52">
      <c r="A74" s="25"/>
      <c r="B74" s="25"/>
      <c r="C74" s="25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5"/>
      <c r="AH74" s="25"/>
      <c r="AI74" s="25"/>
      <c r="AJ74" s="25"/>
      <c r="AK74" s="25"/>
      <c r="AL74" s="25"/>
      <c r="AM74" s="25"/>
      <c r="AN74" s="25"/>
      <c r="AO74" s="25"/>
      <c r="AP74" s="25"/>
      <c r="AQ74" s="25"/>
      <c r="AR74" s="25"/>
      <c r="AS74" s="25"/>
      <c r="AT74" s="25"/>
      <c r="AU74" s="25"/>
      <c r="AV74" s="25"/>
      <c r="AW74" s="25"/>
      <c r="AX74" s="25"/>
      <c r="AY74" s="25"/>
      <c r="AZ74" s="25"/>
    </row>
    <row r="75" spans="1:52">
      <c r="A75" s="25"/>
      <c r="B75" s="25"/>
      <c r="C75" s="25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/>
      <c r="AH75" s="25"/>
      <c r="AI75" s="25"/>
      <c r="AJ75" s="25"/>
      <c r="AK75" s="25"/>
      <c r="AL75" s="25"/>
      <c r="AM75" s="25"/>
      <c r="AN75" s="25"/>
      <c r="AO75" s="25"/>
      <c r="AP75" s="25"/>
      <c r="AQ75" s="25"/>
      <c r="AR75" s="25"/>
      <c r="AS75" s="25"/>
      <c r="AT75" s="25"/>
      <c r="AU75" s="25"/>
      <c r="AV75" s="25"/>
      <c r="AW75" s="25"/>
      <c r="AX75" s="25"/>
      <c r="AY75" s="25"/>
      <c r="AZ75" s="25"/>
    </row>
    <row r="76" spans="1:52">
      <c r="A76" s="25"/>
      <c r="B76" s="25"/>
      <c r="C76" s="25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H76" s="25"/>
      <c r="AI76" s="25"/>
      <c r="AJ76" s="25"/>
      <c r="AK76" s="25"/>
      <c r="AL76" s="25"/>
      <c r="AM76" s="25"/>
      <c r="AN76" s="25"/>
      <c r="AO76" s="25"/>
      <c r="AP76" s="25"/>
      <c r="AQ76" s="25"/>
      <c r="AR76" s="25"/>
      <c r="AS76" s="25"/>
      <c r="AT76" s="25"/>
      <c r="AU76" s="25"/>
      <c r="AV76" s="25"/>
      <c r="AW76" s="25"/>
      <c r="AX76" s="25"/>
      <c r="AY76" s="25"/>
      <c r="AZ76" s="25"/>
    </row>
    <row r="77" spans="1:52">
      <c r="A77" s="25"/>
      <c r="B77" s="25"/>
      <c r="C77" s="25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/>
      <c r="AH77" s="25"/>
      <c r="AI77" s="25"/>
      <c r="AJ77" s="25"/>
      <c r="AK77" s="25"/>
      <c r="AL77" s="25"/>
      <c r="AM77" s="25"/>
      <c r="AN77" s="25"/>
      <c r="AO77" s="25"/>
      <c r="AP77" s="25"/>
      <c r="AQ77" s="25"/>
      <c r="AR77" s="25"/>
      <c r="AS77" s="25"/>
      <c r="AT77" s="25"/>
      <c r="AU77" s="25"/>
      <c r="AV77" s="25"/>
      <c r="AW77" s="25"/>
      <c r="AX77" s="25"/>
      <c r="AY77" s="25"/>
      <c r="AZ77" s="25"/>
    </row>
    <row r="78" spans="1:52">
      <c r="A78" s="25"/>
      <c r="B78" s="25"/>
      <c r="C78" s="25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/>
      <c r="AH78" s="25"/>
      <c r="AI78" s="25"/>
      <c r="AJ78" s="25"/>
      <c r="AK78" s="25"/>
      <c r="AL78" s="25"/>
      <c r="AM78" s="25"/>
      <c r="AN78" s="25"/>
      <c r="AO78" s="25"/>
      <c r="AP78" s="25"/>
      <c r="AQ78" s="25"/>
      <c r="AR78" s="25"/>
      <c r="AS78" s="25"/>
      <c r="AT78" s="25"/>
      <c r="AU78" s="25"/>
      <c r="AV78" s="25"/>
      <c r="AW78" s="25"/>
      <c r="AX78" s="25"/>
      <c r="AY78" s="25"/>
      <c r="AZ78" s="25"/>
    </row>
    <row r="79" spans="1:52">
      <c r="A79" s="25"/>
      <c r="B79" s="25"/>
      <c r="C79" s="25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H79" s="25"/>
      <c r="AI79" s="25"/>
      <c r="AJ79" s="25"/>
      <c r="AK79" s="25"/>
      <c r="AL79" s="25"/>
      <c r="AM79" s="25"/>
      <c r="AN79" s="25"/>
      <c r="AO79" s="25"/>
      <c r="AP79" s="25"/>
      <c r="AQ79" s="25"/>
      <c r="AR79" s="25"/>
      <c r="AS79" s="25"/>
      <c r="AT79" s="25"/>
      <c r="AU79" s="25"/>
      <c r="AV79" s="25"/>
      <c r="AW79" s="25"/>
      <c r="AX79" s="25"/>
      <c r="AY79" s="25"/>
      <c r="AZ79" s="25"/>
    </row>
    <row r="80" spans="1:52">
      <c r="A80" s="25"/>
      <c r="B80" s="25"/>
      <c r="C80" s="25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/>
      <c r="AH80" s="25"/>
      <c r="AI80" s="25"/>
      <c r="AJ80" s="25"/>
      <c r="AK80" s="25"/>
      <c r="AL80" s="25"/>
      <c r="AM80" s="25"/>
      <c r="AN80" s="25"/>
      <c r="AO80" s="25"/>
      <c r="AP80" s="25"/>
      <c r="AQ80" s="25"/>
      <c r="AR80" s="25"/>
      <c r="AS80" s="25"/>
      <c r="AT80" s="25"/>
      <c r="AU80" s="25"/>
      <c r="AV80" s="25"/>
      <c r="AW80" s="25"/>
      <c r="AX80" s="25"/>
      <c r="AY80" s="25"/>
      <c r="AZ80" s="25"/>
    </row>
    <row r="81" spans="1:52">
      <c r="A81" s="25"/>
      <c r="B81" s="25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25"/>
      <c r="AP81" s="25"/>
      <c r="AQ81" s="25"/>
      <c r="AR81" s="25"/>
      <c r="AS81" s="25"/>
      <c r="AT81" s="25"/>
      <c r="AU81" s="25"/>
      <c r="AV81" s="25"/>
      <c r="AW81" s="25"/>
      <c r="AX81" s="25"/>
      <c r="AY81" s="25"/>
      <c r="AZ81" s="25"/>
    </row>
    <row r="82" spans="1:52">
      <c r="A82" s="25"/>
      <c r="B82" s="25"/>
      <c r="C82" s="25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5"/>
      <c r="AH82" s="25"/>
      <c r="AI82" s="25"/>
      <c r="AJ82" s="25"/>
      <c r="AK82" s="25"/>
      <c r="AL82" s="25"/>
      <c r="AM82" s="25"/>
      <c r="AN82" s="25"/>
      <c r="AO82" s="25"/>
      <c r="AP82" s="25"/>
      <c r="AQ82" s="25"/>
      <c r="AR82" s="25"/>
      <c r="AS82" s="25"/>
      <c r="AT82" s="25"/>
      <c r="AU82" s="25"/>
      <c r="AV82" s="25"/>
      <c r="AW82" s="25"/>
      <c r="AX82" s="25"/>
      <c r="AY82" s="25"/>
      <c r="AZ82" s="25"/>
    </row>
    <row r="83" spans="1:52">
      <c r="A83" s="25"/>
      <c r="B83" s="25"/>
      <c r="C83" s="25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  <c r="AG83" s="25"/>
      <c r="AH83" s="25"/>
      <c r="AI83" s="25"/>
      <c r="AJ83" s="25"/>
      <c r="AK83" s="25"/>
      <c r="AL83" s="25"/>
      <c r="AM83" s="25"/>
      <c r="AN83" s="25"/>
      <c r="AO83" s="25"/>
      <c r="AP83" s="25"/>
      <c r="AQ83" s="25"/>
      <c r="AR83" s="25"/>
      <c r="AS83" s="25"/>
      <c r="AT83" s="25"/>
      <c r="AU83" s="25"/>
      <c r="AV83" s="25"/>
      <c r="AW83" s="25"/>
      <c r="AX83" s="25"/>
      <c r="AY83" s="25"/>
      <c r="AZ83" s="25"/>
    </row>
    <row r="84" spans="1:52">
      <c r="A84" s="25"/>
      <c r="B84" s="25"/>
      <c r="C84" s="25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/>
      <c r="AH84" s="25"/>
      <c r="AI84" s="25"/>
      <c r="AJ84" s="25"/>
      <c r="AK84" s="25"/>
      <c r="AL84" s="25"/>
      <c r="AM84" s="25"/>
      <c r="AN84" s="25"/>
      <c r="AO84" s="25"/>
      <c r="AP84" s="25"/>
      <c r="AQ84" s="25"/>
      <c r="AR84" s="25"/>
      <c r="AS84" s="25"/>
      <c r="AT84" s="25"/>
      <c r="AU84" s="25"/>
      <c r="AV84" s="25"/>
      <c r="AW84" s="25"/>
      <c r="AX84" s="25"/>
      <c r="AY84" s="25"/>
      <c r="AZ84" s="25"/>
    </row>
    <row r="85" spans="1:52">
      <c r="A85" s="25"/>
      <c r="B85" s="25"/>
      <c r="C85" s="25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  <c r="AG85" s="25"/>
      <c r="AH85" s="25"/>
      <c r="AI85" s="25"/>
      <c r="AJ85" s="25"/>
      <c r="AK85" s="25"/>
      <c r="AL85" s="25"/>
      <c r="AM85" s="25"/>
      <c r="AN85" s="25"/>
      <c r="AO85" s="25"/>
      <c r="AP85" s="25"/>
      <c r="AQ85" s="25"/>
      <c r="AR85" s="25"/>
      <c r="AS85" s="25"/>
      <c r="AT85" s="25"/>
      <c r="AU85" s="25"/>
      <c r="AV85" s="25"/>
      <c r="AW85" s="25"/>
      <c r="AX85" s="25"/>
      <c r="AY85" s="25"/>
      <c r="AZ85" s="25"/>
    </row>
    <row r="86" spans="1:52">
      <c r="A86" s="25"/>
      <c r="B86" s="25"/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5"/>
      <c r="AH86" s="25"/>
      <c r="AI86" s="25"/>
      <c r="AJ86" s="25"/>
      <c r="AK86" s="25"/>
      <c r="AL86" s="25"/>
      <c r="AM86" s="25"/>
      <c r="AN86" s="25"/>
      <c r="AO86" s="25"/>
      <c r="AP86" s="25"/>
      <c r="AQ86" s="25"/>
      <c r="AR86" s="25"/>
      <c r="AS86" s="25"/>
      <c r="AT86" s="25"/>
      <c r="AU86" s="25"/>
      <c r="AV86" s="25"/>
      <c r="AW86" s="25"/>
      <c r="AX86" s="25"/>
      <c r="AY86" s="25"/>
      <c r="AZ86" s="25"/>
    </row>
    <row r="87" spans="1:52">
      <c r="A87" s="25"/>
      <c r="B87" s="25"/>
      <c r="C87" s="25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/>
      <c r="AH87" s="25"/>
      <c r="AI87" s="25"/>
      <c r="AJ87" s="25"/>
      <c r="AK87" s="25"/>
      <c r="AL87" s="25"/>
      <c r="AM87" s="25"/>
      <c r="AN87" s="25"/>
      <c r="AO87" s="25"/>
      <c r="AP87" s="25"/>
      <c r="AQ87" s="25"/>
      <c r="AR87" s="25"/>
      <c r="AS87" s="25"/>
      <c r="AT87" s="25"/>
      <c r="AU87" s="25"/>
      <c r="AV87" s="25"/>
      <c r="AW87" s="25"/>
      <c r="AX87" s="25"/>
      <c r="AY87" s="25"/>
      <c r="AZ87" s="25"/>
    </row>
    <row r="88" spans="1:52">
      <c r="A88" s="25"/>
      <c r="B88" s="25"/>
      <c r="C88" s="25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5"/>
      <c r="AH88" s="25"/>
      <c r="AI88" s="25"/>
      <c r="AJ88" s="25"/>
      <c r="AK88" s="25"/>
      <c r="AL88" s="25"/>
      <c r="AM88" s="25"/>
      <c r="AN88" s="25"/>
      <c r="AO88" s="25"/>
      <c r="AP88" s="25"/>
      <c r="AQ88" s="25"/>
      <c r="AR88" s="25"/>
      <c r="AS88" s="25"/>
      <c r="AT88" s="25"/>
      <c r="AU88" s="25"/>
      <c r="AV88" s="25"/>
      <c r="AW88" s="25"/>
      <c r="AX88" s="25"/>
      <c r="AY88" s="25"/>
      <c r="AZ88" s="25"/>
    </row>
    <row r="89" spans="1:52">
      <c r="A89" s="25"/>
      <c r="B89" s="25"/>
      <c r="C89" s="25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  <c r="AF89" s="25"/>
      <c r="AG89" s="25"/>
      <c r="AH89" s="25"/>
      <c r="AI89" s="25"/>
      <c r="AJ89" s="25"/>
      <c r="AK89" s="25"/>
      <c r="AL89" s="25"/>
      <c r="AM89" s="25"/>
      <c r="AN89" s="25"/>
      <c r="AO89" s="25"/>
      <c r="AP89" s="25"/>
      <c r="AQ89" s="25"/>
      <c r="AR89" s="25"/>
      <c r="AS89" s="25"/>
      <c r="AT89" s="25"/>
      <c r="AU89" s="25"/>
      <c r="AV89" s="25"/>
      <c r="AW89" s="25"/>
      <c r="AX89" s="25"/>
      <c r="AY89" s="25"/>
      <c r="AZ89" s="25"/>
    </row>
    <row r="90" spans="1:52">
      <c r="A90" s="25"/>
      <c r="B90" s="25"/>
      <c r="C90" s="25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5"/>
      <c r="AH90" s="25"/>
      <c r="AI90" s="25"/>
      <c r="AJ90" s="25"/>
      <c r="AK90" s="25"/>
      <c r="AL90" s="25"/>
      <c r="AM90" s="25"/>
      <c r="AN90" s="25"/>
      <c r="AO90" s="25"/>
      <c r="AP90" s="25"/>
      <c r="AQ90" s="25"/>
      <c r="AR90" s="25"/>
      <c r="AS90" s="25"/>
      <c r="AT90" s="25"/>
      <c r="AU90" s="25"/>
      <c r="AV90" s="25"/>
      <c r="AW90" s="25"/>
      <c r="AX90" s="25"/>
      <c r="AY90" s="25"/>
      <c r="AZ90" s="25"/>
    </row>
    <row r="91" spans="1:52">
      <c r="A91" s="25"/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/>
      <c r="AH91" s="25"/>
      <c r="AI91" s="25"/>
      <c r="AJ91" s="25"/>
      <c r="AK91" s="25"/>
      <c r="AL91" s="25"/>
      <c r="AM91" s="25"/>
      <c r="AN91" s="25"/>
      <c r="AO91" s="25"/>
      <c r="AP91" s="25"/>
      <c r="AQ91" s="25"/>
      <c r="AR91" s="25"/>
      <c r="AS91" s="25"/>
      <c r="AT91" s="25"/>
      <c r="AU91" s="25"/>
      <c r="AV91" s="25"/>
      <c r="AW91" s="25"/>
      <c r="AX91" s="25"/>
      <c r="AY91" s="25"/>
      <c r="AZ91" s="25"/>
    </row>
    <row r="92" spans="1:52">
      <c r="A92" s="25"/>
      <c r="B92" s="25"/>
      <c r="C92" s="25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/>
      <c r="AH92" s="25"/>
      <c r="AI92" s="25"/>
      <c r="AJ92" s="25"/>
      <c r="AK92" s="25"/>
      <c r="AL92" s="25"/>
      <c r="AM92" s="25"/>
      <c r="AN92" s="25"/>
      <c r="AO92" s="25"/>
      <c r="AP92" s="25"/>
      <c r="AQ92" s="25"/>
      <c r="AR92" s="25"/>
      <c r="AS92" s="25"/>
      <c r="AT92" s="25"/>
      <c r="AU92" s="25"/>
      <c r="AV92" s="25"/>
      <c r="AW92" s="25"/>
      <c r="AX92" s="25"/>
      <c r="AY92" s="25"/>
      <c r="AZ92" s="25"/>
    </row>
    <row r="93" spans="1:52">
      <c r="A93" s="25"/>
      <c r="B93" s="25"/>
      <c r="C93" s="25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/>
      <c r="AH93" s="25"/>
      <c r="AI93" s="25"/>
      <c r="AJ93" s="25"/>
      <c r="AK93" s="25"/>
      <c r="AL93" s="25"/>
      <c r="AM93" s="25"/>
      <c r="AN93" s="25"/>
      <c r="AO93" s="25"/>
      <c r="AP93" s="25"/>
      <c r="AQ93" s="25"/>
      <c r="AR93" s="25"/>
      <c r="AS93" s="25"/>
      <c r="AT93" s="25"/>
      <c r="AU93" s="25"/>
      <c r="AV93" s="25"/>
      <c r="AW93" s="25"/>
      <c r="AX93" s="25"/>
      <c r="AY93" s="25"/>
      <c r="AZ93" s="25"/>
    </row>
    <row r="94" spans="1:52">
      <c r="A94" s="25"/>
      <c r="B94" s="25"/>
      <c r="C94" s="25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/>
      <c r="AH94" s="25"/>
      <c r="AI94" s="25"/>
      <c r="AJ94" s="25"/>
      <c r="AK94" s="25"/>
      <c r="AL94" s="25"/>
      <c r="AM94" s="25"/>
      <c r="AN94" s="25"/>
      <c r="AO94" s="25"/>
      <c r="AP94" s="25"/>
      <c r="AQ94" s="25"/>
      <c r="AR94" s="25"/>
      <c r="AS94" s="25"/>
      <c r="AT94" s="25"/>
      <c r="AU94" s="25"/>
      <c r="AV94" s="25"/>
      <c r="AW94" s="25"/>
      <c r="AX94" s="25"/>
      <c r="AY94" s="25"/>
      <c r="AZ94" s="25"/>
    </row>
    <row r="95" spans="1:52">
      <c r="A95" s="25"/>
      <c r="B95" s="25"/>
      <c r="C95" s="25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/>
      <c r="AH95" s="25"/>
      <c r="AI95" s="25"/>
      <c r="AJ95" s="25"/>
      <c r="AK95" s="25"/>
      <c r="AL95" s="25"/>
      <c r="AM95" s="25"/>
      <c r="AN95" s="25"/>
      <c r="AO95" s="25"/>
      <c r="AP95" s="25"/>
      <c r="AQ95" s="25"/>
      <c r="AR95" s="25"/>
      <c r="AS95" s="25"/>
      <c r="AT95" s="25"/>
      <c r="AU95" s="25"/>
      <c r="AV95" s="25"/>
      <c r="AW95" s="25"/>
      <c r="AX95" s="25"/>
      <c r="AY95" s="25"/>
      <c r="AZ95" s="25"/>
    </row>
    <row r="96" spans="1:52">
      <c r="A96" s="25"/>
      <c r="B96" s="25"/>
      <c r="C96" s="25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/>
      <c r="AH96" s="25"/>
      <c r="AI96" s="25"/>
      <c r="AJ96" s="25"/>
      <c r="AK96" s="25"/>
      <c r="AL96" s="25"/>
      <c r="AM96" s="25"/>
      <c r="AN96" s="25"/>
      <c r="AO96" s="25"/>
      <c r="AP96" s="25"/>
      <c r="AQ96" s="25"/>
      <c r="AR96" s="25"/>
      <c r="AS96" s="25"/>
      <c r="AT96" s="25"/>
      <c r="AU96" s="25"/>
      <c r="AV96" s="25"/>
      <c r="AW96" s="25"/>
      <c r="AX96" s="25"/>
      <c r="AY96" s="25"/>
      <c r="AZ96" s="25"/>
    </row>
    <row r="97" spans="1:52">
      <c r="A97" s="25"/>
      <c r="B97" s="25"/>
      <c r="C97" s="25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/>
      <c r="AH97" s="25"/>
      <c r="AI97" s="25"/>
      <c r="AJ97" s="25"/>
      <c r="AK97" s="25"/>
      <c r="AL97" s="25"/>
      <c r="AM97" s="25"/>
      <c r="AN97" s="25"/>
      <c r="AO97" s="25"/>
      <c r="AP97" s="25"/>
      <c r="AQ97" s="25"/>
      <c r="AR97" s="25"/>
      <c r="AS97" s="25"/>
      <c r="AT97" s="25"/>
      <c r="AU97" s="25"/>
      <c r="AV97" s="25"/>
      <c r="AW97" s="25"/>
      <c r="AX97" s="25"/>
      <c r="AY97" s="25"/>
      <c r="AZ97" s="25"/>
    </row>
    <row r="98" spans="1:52">
      <c r="A98" s="25"/>
      <c r="B98" s="25"/>
      <c r="C98" s="25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/>
      <c r="AH98" s="25"/>
      <c r="AI98" s="25"/>
      <c r="AJ98" s="25"/>
      <c r="AK98" s="25"/>
      <c r="AL98" s="25"/>
      <c r="AM98" s="25"/>
      <c r="AN98" s="25"/>
      <c r="AO98" s="25"/>
      <c r="AP98" s="25"/>
      <c r="AQ98" s="25"/>
      <c r="AR98" s="25"/>
      <c r="AS98" s="25"/>
      <c r="AT98" s="25"/>
      <c r="AU98" s="25"/>
      <c r="AV98" s="25"/>
      <c r="AW98" s="25"/>
      <c r="AX98" s="25"/>
      <c r="AY98" s="25"/>
      <c r="AZ98" s="25"/>
    </row>
    <row r="99" spans="1:52">
      <c r="A99" s="25"/>
      <c r="B99" s="25"/>
      <c r="C99" s="25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/>
      <c r="AH99" s="25"/>
      <c r="AI99" s="25"/>
      <c r="AJ99" s="25"/>
      <c r="AK99" s="25"/>
      <c r="AL99" s="25"/>
      <c r="AM99" s="25"/>
      <c r="AN99" s="25"/>
      <c r="AO99" s="25"/>
      <c r="AP99" s="25"/>
      <c r="AQ99" s="25"/>
      <c r="AR99" s="25"/>
      <c r="AS99" s="25"/>
      <c r="AT99" s="25"/>
      <c r="AU99" s="25"/>
      <c r="AV99" s="25"/>
      <c r="AW99" s="25"/>
      <c r="AX99" s="25"/>
      <c r="AY99" s="25"/>
      <c r="AZ99" s="25"/>
    </row>
    <row r="100" spans="1:52">
      <c r="A100" s="25"/>
      <c r="B100" s="25"/>
      <c r="C100" s="25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/>
      <c r="AH100" s="25"/>
      <c r="AI100" s="25"/>
      <c r="AJ100" s="25"/>
      <c r="AK100" s="25"/>
      <c r="AL100" s="25"/>
      <c r="AM100" s="25"/>
      <c r="AN100" s="25"/>
      <c r="AO100" s="25"/>
      <c r="AP100" s="25"/>
      <c r="AQ100" s="25"/>
      <c r="AR100" s="25"/>
      <c r="AS100" s="25"/>
      <c r="AT100" s="25"/>
      <c r="AU100" s="25"/>
      <c r="AV100" s="25"/>
      <c r="AW100" s="25"/>
      <c r="AX100" s="25"/>
      <c r="AY100" s="25"/>
      <c r="AZ100" s="25"/>
    </row>
    <row r="101" spans="1:52">
      <c r="A101" s="25"/>
      <c r="B101" s="25"/>
      <c r="C101" s="25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  <c r="AG101" s="25"/>
      <c r="AH101" s="25"/>
      <c r="AI101" s="25"/>
      <c r="AJ101" s="25"/>
      <c r="AK101" s="25"/>
      <c r="AL101" s="25"/>
      <c r="AM101" s="25"/>
      <c r="AN101" s="25"/>
      <c r="AO101" s="25"/>
      <c r="AP101" s="25"/>
      <c r="AQ101" s="25"/>
      <c r="AR101" s="25"/>
      <c r="AS101" s="25"/>
      <c r="AT101" s="25"/>
      <c r="AU101" s="25"/>
      <c r="AV101" s="25"/>
      <c r="AW101" s="25"/>
      <c r="AX101" s="25"/>
      <c r="AY101" s="25"/>
      <c r="AZ101" s="25"/>
    </row>
    <row r="102" spans="1:52">
      <c r="A102" s="25"/>
      <c r="B102" s="25"/>
      <c r="C102" s="25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5"/>
      <c r="AH102" s="25"/>
      <c r="AI102" s="25"/>
      <c r="AJ102" s="25"/>
      <c r="AK102" s="25"/>
      <c r="AL102" s="25"/>
      <c r="AM102" s="25"/>
      <c r="AN102" s="25"/>
      <c r="AO102" s="25"/>
      <c r="AP102" s="25"/>
      <c r="AQ102" s="25"/>
      <c r="AR102" s="25"/>
      <c r="AS102" s="25"/>
      <c r="AT102" s="25"/>
      <c r="AU102" s="25"/>
      <c r="AV102" s="25"/>
      <c r="AW102" s="25"/>
      <c r="AX102" s="25"/>
      <c r="AY102" s="25"/>
      <c r="AZ102" s="25"/>
    </row>
    <row r="103" spans="1:52">
      <c r="A103" s="25"/>
      <c r="B103" s="25"/>
      <c r="C103" s="25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  <c r="AG103" s="25"/>
      <c r="AH103" s="25"/>
      <c r="AI103" s="25"/>
      <c r="AJ103" s="25"/>
      <c r="AK103" s="25"/>
      <c r="AL103" s="25"/>
      <c r="AM103" s="25"/>
      <c r="AN103" s="25"/>
      <c r="AO103" s="25"/>
      <c r="AP103" s="25"/>
      <c r="AQ103" s="25"/>
      <c r="AR103" s="25"/>
      <c r="AS103" s="25"/>
      <c r="AT103" s="25"/>
      <c r="AU103" s="25"/>
      <c r="AV103" s="25"/>
      <c r="AW103" s="25"/>
      <c r="AX103" s="25"/>
      <c r="AY103" s="25"/>
      <c r="AZ103" s="25"/>
    </row>
    <row r="104" spans="1:52">
      <c r="A104" s="25"/>
      <c r="B104" s="25"/>
      <c r="C104" s="25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  <c r="AG104" s="25"/>
      <c r="AH104" s="25"/>
      <c r="AI104" s="25"/>
      <c r="AJ104" s="25"/>
      <c r="AK104" s="25"/>
      <c r="AL104" s="25"/>
      <c r="AM104" s="25"/>
      <c r="AN104" s="25"/>
      <c r="AO104" s="25"/>
      <c r="AP104" s="25"/>
      <c r="AQ104" s="25"/>
      <c r="AR104" s="25"/>
      <c r="AS104" s="25"/>
      <c r="AT104" s="25"/>
      <c r="AU104" s="25"/>
      <c r="AV104" s="25"/>
      <c r="AW104" s="25"/>
      <c r="AX104" s="25"/>
      <c r="AY104" s="25"/>
      <c r="AZ104" s="25"/>
    </row>
    <row r="105" spans="1:52">
      <c r="A105" s="25"/>
      <c r="B105" s="25"/>
      <c r="C105" s="25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  <c r="AG105" s="25"/>
      <c r="AH105" s="25"/>
      <c r="AI105" s="25"/>
      <c r="AJ105" s="25"/>
      <c r="AK105" s="25"/>
      <c r="AL105" s="25"/>
      <c r="AM105" s="25"/>
      <c r="AN105" s="25"/>
      <c r="AO105" s="25"/>
      <c r="AP105" s="25"/>
      <c r="AQ105" s="25"/>
      <c r="AR105" s="25"/>
      <c r="AS105" s="25"/>
      <c r="AT105" s="25"/>
      <c r="AU105" s="25"/>
      <c r="AV105" s="25"/>
      <c r="AW105" s="25"/>
      <c r="AX105" s="25"/>
      <c r="AY105" s="25"/>
      <c r="AZ105" s="25"/>
    </row>
    <row r="106" spans="1:52">
      <c r="A106" s="25"/>
      <c r="B106" s="25"/>
      <c r="C106" s="25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  <c r="AG106" s="25"/>
      <c r="AH106" s="25"/>
      <c r="AI106" s="25"/>
      <c r="AJ106" s="25"/>
      <c r="AK106" s="25"/>
      <c r="AL106" s="25"/>
      <c r="AM106" s="25"/>
      <c r="AN106" s="25"/>
      <c r="AO106" s="25"/>
      <c r="AP106" s="25"/>
      <c r="AQ106" s="25"/>
      <c r="AR106" s="25"/>
      <c r="AS106" s="25"/>
      <c r="AT106" s="25"/>
      <c r="AU106" s="25"/>
      <c r="AV106" s="25"/>
      <c r="AW106" s="25"/>
      <c r="AX106" s="25"/>
      <c r="AY106" s="25"/>
      <c r="AZ106" s="25"/>
    </row>
    <row r="107" spans="1:52">
      <c r="A107" s="25"/>
      <c r="B107" s="25"/>
      <c r="C107" s="25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  <c r="AG107" s="25"/>
      <c r="AH107" s="25"/>
      <c r="AI107" s="25"/>
      <c r="AJ107" s="25"/>
      <c r="AK107" s="25"/>
      <c r="AL107" s="25"/>
      <c r="AM107" s="25"/>
      <c r="AN107" s="25"/>
      <c r="AO107" s="25"/>
      <c r="AP107" s="25"/>
      <c r="AQ107" s="25"/>
      <c r="AR107" s="25"/>
      <c r="AS107" s="25"/>
      <c r="AT107" s="25"/>
      <c r="AU107" s="25"/>
      <c r="AV107" s="25"/>
      <c r="AW107" s="25"/>
      <c r="AX107" s="25"/>
      <c r="AY107" s="25"/>
      <c r="AZ107" s="25"/>
    </row>
    <row r="108" spans="1:52">
      <c r="A108" s="25"/>
      <c r="B108" s="25"/>
      <c r="C108" s="25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  <c r="AG108" s="25"/>
      <c r="AH108" s="25"/>
      <c r="AI108" s="25"/>
      <c r="AJ108" s="25"/>
      <c r="AK108" s="25"/>
      <c r="AL108" s="25"/>
      <c r="AM108" s="25"/>
      <c r="AN108" s="25"/>
      <c r="AO108" s="25"/>
      <c r="AP108" s="25"/>
      <c r="AQ108" s="25"/>
      <c r="AR108" s="25"/>
      <c r="AS108" s="25"/>
      <c r="AT108" s="25"/>
      <c r="AU108" s="25"/>
      <c r="AV108" s="25"/>
      <c r="AW108" s="25"/>
      <c r="AX108" s="25"/>
      <c r="AY108" s="25"/>
      <c r="AZ108" s="25"/>
    </row>
    <row r="109" spans="1:52">
      <c r="A109" s="25"/>
      <c r="B109" s="25"/>
      <c r="C109" s="25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  <c r="AG109" s="25"/>
      <c r="AH109" s="25"/>
      <c r="AI109" s="25"/>
      <c r="AJ109" s="25"/>
      <c r="AK109" s="25"/>
      <c r="AL109" s="25"/>
      <c r="AM109" s="25"/>
      <c r="AN109" s="25"/>
      <c r="AO109" s="25"/>
      <c r="AP109" s="25"/>
      <c r="AQ109" s="25"/>
      <c r="AR109" s="25"/>
      <c r="AS109" s="25"/>
      <c r="AT109" s="25"/>
      <c r="AU109" s="25"/>
      <c r="AV109" s="25"/>
      <c r="AW109" s="25"/>
      <c r="AX109" s="25"/>
      <c r="AY109" s="25"/>
      <c r="AZ109" s="25"/>
    </row>
    <row r="110" spans="1:52">
      <c r="A110" s="25"/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  <c r="AG110" s="25"/>
      <c r="AH110" s="25"/>
      <c r="AI110" s="25"/>
      <c r="AJ110" s="25"/>
      <c r="AK110" s="25"/>
      <c r="AL110" s="25"/>
      <c r="AM110" s="25"/>
      <c r="AN110" s="25"/>
      <c r="AO110" s="25"/>
      <c r="AP110" s="25"/>
      <c r="AQ110" s="25"/>
      <c r="AR110" s="25"/>
      <c r="AS110" s="25"/>
      <c r="AT110" s="25"/>
      <c r="AU110" s="25"/>
      <c r="AV110" s="25"/>
      <c r="AW110" s="25"/>
      <c r="AX110" s="25"/>
      <c r="AY110" s="25"/>
      <c r="AZ110" s="25"/>
    </row>
    <row r="111" spans="1:52">
      <c r="A111" s="25"/>
      <c r="B111" s="25"/>
      <c r="C111" s="25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  <c r="AG111" s="25"/>
      <c r="AH111" s="25"/>
      <c r="AI111" s="25"/>
      <c r="AJ111" s="25"/>
      <c r="AK111" s="25"/>
      <c r="AL111" s="25"/>
      <c r="AM111" s="25"/>
      <c r="AN111" s="25"/>
      <c r="AO111" s="25"/>
      <c r="AP111" s="25"/>
      <c r="AQ111" s="25"/>
      <c r="AR111" s="25"/>
      <c r="AS111" s="25"/>
      <c r="AT111" s="25"/>
      <c r="AU111" s="25"/>
      <c r="AV111" s="25"/>
      <c r="AW111" s="25"/>
      <c r="AX111" s="25"/>
      <c r="AY111" s="25"/>
      <c r="AZ111" s="25"/>
    </row>
    <row r="112" spans="1:52">
      <c r="A112" s="25"/>
      <c r="B112" s="25"/>
      <c r="C112" s="25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  <c r="AG112" s="25"/>
      <c r="AH112" s="25"/>
      <c r="AI112" s="25"/>
      <c r="AJ112" s="25"/>
      <c r="AK112" s="25"/>
      <c r="AL112" s="25"/>
      <c r="AM112" s="25"/>
      <c r="AN112" s="25"/>
      <c r="AO112" s="25"/>
      <c r="AP112" s="25"/>
      <c r="AQ112" s="25"/>
      <c r="AR112" s="25"/>
      <c r="AS112" s="25"/>
      <c r="AT112" s="25"/>
      <c r="AU112" s="25"/>
      <c r="AV112" s="25"/>
      <c r="AW112" s="25"/>
      <c r="AX112" s="25"/>
      <c r="AY112" s="25"/>
      <c r="AZ112" s="25"/>
    </row>
    <row r="113" spans="1:52">
      <c r="A113" s="25"/>
      <c r="B113" s="25"/>
      <c r="C113" s="25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  <c r="AG113" s="25"/>
      <c r="AH113" s="25"/>
      <c r="AI113" s="25"/>
      <c r="AJ113" s="25"/>
      <c r="AK113" s="25"/>
      <c r="AL113" s="25"/>
      <c r="AM113" s="25"/>
      <c r="AN113" s="25"/>
      <c r="AO113" s="25"/>
      <c r="AP113" s="25"/>
      <c r="AQ113" s="25"/>
      <c r="AR113" s="25"/>
      <c r="AS113" s="25"/>
      <c r="AT113" s="25"/>
      <c r="AU113" s="25"/>
      <c r="AV113" s="25"/>
      <c r="AW113" s="25"/>
      <c r="AX113" s="25"/>
      <c r="AY113" s="25"/>
      <c r="AZ113" s="25"/>
    </row>
    <row r="114" spans="1:52">
      <c r="A114" s="25"/>
      <c r="B114" s="25"/>
      <c r="C114" s="25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  <c r="AG114" s="25"/>
      <c r="AH114" s="25"/>
      <c r="AI114" s="25"/>
      <c r="AJ114" s="25"/>
      <c r="AK114" s="25"/>
      <c r="AL114" s="25"/>
      <c r="AM114" s="25"/>
      <c r="AN114" s="25"/>
      <c r="AO114" s="25"/>
      <c r="AP114" s="25"/>
      <c r="AQ114" s="25"/>
      <c r="AR114" s="25"/>
      <c r="AS114" s="25"/>
      <c r="AT114" s="25"/>
      <c r="AU114" s="25"/>
      <c r="AV114" s="25"/>
      <c r="AW114" s="25"/>
      <c r="AX114" s="25"/>
      <c r="AY114" s="25"/>
      <c r="AZ114" s="25"/>
    </row>
    <row r="115" spans="1:52">
      <c r="A115" s="25"/>
      <c r="B115" s="25"/>
      <c r="C115" s="25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  <c r="AG115" s="25"/>
      <c r="AH115" s="25"/>
      <c r="AI115" s="25"/>
      <c r="AJ115" s="25"/>
      <c r="AK115" s="25"/>
      <c r="AL115" s="25"/>
      <c r="AM115" s="25"/>
      <c r="AN115" s="25"/>
      <c r="AO115" s="25"/>
      <c r="AP115" s="25"/>
      <c r="AQ115" s="25"/>
      <c r="AR115" s="25"/>
      <c r="AS115" s="25"/>
      <c r="AT115" s="25"/>
      <c r="AU115" s="25"/>
      <c r="AV115" s="25"/>
      <c r="AW115" s="25"/>
      <c r="AX115" s="25"/>
      <c r="AY115" s="25"/>
      <c r="AZ115" s="25"/>
    </row>
    <row r="116" spans="1:52">
      <c r="A116" s="25"/>
      <c r="B116" s="25"/>
      <c r="C116" s="25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  <c r="AG116" s="25"/>
      <c r="AH116" s="25"/>
      <c r="AI116" s="25"/>
      <c r="AJ116" s="25"/>
      <c r="AK116" s="25"/>
      <c r="AL116" s="25"/>
      <c r="AM116" s="25"/>
      <c r="AN116" s="25"/>
      <c r="AO116" s="25"/>
      <c r="AP116" s="25"/>
      <c r="AQ116" s="25"/>
      <c r="AR116" s="25"/>
      <c r="AS116" s="25"/>
      <c r="AT116" s="25"/>
      <c r="AU116" s="25"/>
      <c r="AV116" s="25"/>
      <c r="AW116" s="25"/>
      <c r="AX116" s="25"/>
      <c r="AY116" s="25"/>
      <c r="AZ116" s="25"/>
    </row>
    <row r="117" spans="1:52">
      <c r="A117" s="25"/>
      <c r="B117" s="25"/>
      <c r="C117" s="25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  <c r="AG117" s="25"/>
      <c r="AH117" s="25"/>
      <c r="AI117" s="25"/>
      <c r="AJ117" s="25"/>
      <c r="AK117" s="25"/>
      <c r="AL117" s="25"/>
      <c r="AM117" s="25"/>
      <c r="AN117" s="25"/>
      <c r="AO117" s="25"/>
      <c r="AP117" s="25"/>
      <c r="AQ117" s="25"/>
      <c r="AR117" s="25"/>
      <c r="AS117" s="25"/>
      <c r="AT117" s="25"/>
      <c r="AU117" s="25"/>
      <c r="AV117" s="25"/>
      <c r="AW117" s="25"/>
      <c r="AX117" s="25"/>
      <c r="AY117" s="25"/>
      <c r="AZ117" s="25"/>
    </row>
    <row r="118" spans="1:52">
      <c r="A118" s="25"/>
      <c r="B118" s="25"/>
      <c r="C118" s="25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  <c r="AG118" s="25"/>
      <c r="AH118" s="25"/>
      <c r="AI118" s="25"/>
      <c r="AJ118" s="25"/>
      <c r="AK118" s="25"/>
      <c r="AL118" s="25"/>
      <c r="AM118" s="25"/>
      <c r="AN118" s="25"/>
      <c r="AO118" s="25"/>
      <c r="AP118" s="25"/>
      <c r="AQ118" s="25"/>
      <c r="AR118" s="25"/>
      <c r="AS118" s="25"/>
      <c r="AT118" s="25"/>
      <c r="AU118" s="25"/>
      <c r="AV118" s="25"/>
      <c r="AW118" s="25"/>
      <c r="AX118" s="25"/>
      <c r="AY118" s="25"/>
      <c r="AZ118" s="25"/>
    </row>
    <row r="119" spans="1:52">
      <c r="A119" s="25"/>
      <c r="B119" s="25"/>
      <c r="C119" s="25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  <c r="AG119" s="25"/>
      <c r="AH119" s="25"/>
      <c r="AI119" s="25"/>
      <c r="AJ119" s="25"/>
      <c r="AK119" s="25"/>
      <c r="AL119" s="25"/>
      <c r="AM119" s="25"/>
      <c r="AN119" s="25"/>
      <c r="AO119" s="25"/>
      <c r="AP119" s="25"/>
      <c r="AQ119" s="25"/>
      <c r="AR119" s="25"/>
      <c r="AS119" s="25"/>
      <c r="AT119" s="25"/>
      <c r="AU119" s="25"/>
      <c r="AV119" s="25"/>
      <c r="AW119" s="25"/>
      <c r="AX119" s="25"/>
      <c r="AY119" s="25"/>
      <c r="AZ119" s="25"/>
    </row>
    <row r="120" spans="1:52">
      <c r="A120" s="25"/>
      <c r="B120" s="25"/>
      <c r="C120" s="25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  <c r="AG120" s="25"/>
      <c r="AH120" s="25"/>
      <c r="AI120" s="25"/>
      <c r="AJ120" s="25"/>
      <c r="AK120" s="25"/>
      <c r="AL120" s="25"/>
      <c r="AM120" s="25"/>
      <c r="AN120" s="25"/>
      <c r="AO120" s="25"/>
      <c r="AP120" s="25"/>
      <c r="AQ120" s="25"/>
      <c r="AR120" s="25"/>
      <c r="AS120" s="25"/>
      <c r="AT120" s="25"/>
      <c r="AU120" s="25"/>
      <c r="AV120" s="25"/>
      <c r="AW120" s="25"/>
      <c r="AX120" s="25"/>
      <c r="AY120" s="25"/>
      <c r="AZ120" s="25"/>
    </row>
    <row r="121" spans="1:52">
      <c r="A121" s="25"/>
      <c r="B121" s="25"/>
      <c r="C121" s="25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  <c r="AG121" s="25"/>
      <c r="AH121" s="25"/>
      <c r="AI121" s="25"/>
      <c r="AJ121" s="25"/>
      <c r="AK121" s="25"/>
      <c r="AL121" s="25"/>
      <c r="AM121" s="25"/>
      <c r="AN121" s="25"/>
      <c r="AO121" s="25"/>
      <c r="AP121" s="25"/>
      <c r="AQ121" s="25"/>
      <c r="AR121" s="25"/>
      <c r="AS121" s="25"/>
      <c r="AT121" s="25"/>
      <c r="AU121" s="25"/>
      <c r="AV121" s="25"/>
      <c r="AW121" s="25"/>
      <c r="AX121" s="25"/>
      <c r="AY121" s="25"/>
      <c r="AZ121" s="25"/>
    </row>
    <row r="122" spans="1:52">
      <c r="A122" s="25"/>
      <c r="B122" s="25"/>
      <c r="C122" s="25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5"/>
      <c r="AH122" s="25"/>
      <c r="AI122" s="25"/>
      <c r="AJ122" s="25"/>
      <c r="AK122" s="25"/>
      <c r="AL122" s="25"/>
      <c r="AM122" s="25"/>
      <c r="AN122" s="25"/>
      <c r="AO122" s="25"/>
      <c r="AP122" s="25"/>
      <c r="AQ122" s="25"/>
      <c r="AR122" s="25"/>
      <c r="AS122" s="25"/>
      <c r="AT122" s="25"/>
      <c r="AU122" s="25"/>
      <c r="AV122" s="25"/>
      <c r="AW122" s="25"/>
      <c r="AX122" s="25"/>
      <c r="AY122" s="25"/>
      <c r="AZ122" s="25"/>
    </row>
    <row r="123" spans="1:52">
      <c r="A123" s="25"/>
      <c r="B123" s="25"/>
      <c r="C123" s="25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  <c r="AG123" s="25"/>
      <c r="AH123" s="25"/>
      <c r="AI123" s="25"/>
      <c r="AJ123" s="25"/>
      <c r="AK123" s="25"/>
      <c r="AL123" s="25"/>
      <c r="AM123" s="25"/>
      <c r="AN123" s="25"/>
      <c r="AO123" s="25"/>
      <c r="AP123" s="25"/>
      <c r="AQ123" s="25"/>
      <c r="AR123" s="25"/>
      <c r="AS123" s="25"/>
      <c r="AT123" s="25"/>
      <c r="AU123" s="25"/>
      <c r="AV123" s="25"/>
      <c r="AW123" s="25"/>
      <c r="AX123" s="25"/>
      <c r="AY123" s="25"/>
      <c r="AZ123" s="25"/>
    </row>
    <row r="124" spans="1:52">
      <c r="A124" s="25"/>
      <c r="B124" s="25"/>
      <c r="C124" s="25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  <c r="AG124" s="25"/>
      <c r="AH124" s="25"/>
      <c r="AI124" s="25"/>
      <c r="AJ124" s="25"/>
      <c r="AK124" s="25"/>
      <c r="AL124" s="25"/>
      <c r="AM124" s="25"/>
      <c r="AN124" s="25"/>
      <c r="AO124" s="25"/>
      <c r="AP124" s="25"/>
      <c r="AQ124" s="25"/>
      <c r="AR124" s="25"/>
      <c r="AS124" s="25"/>
      <c r="AT124" s="25"/>
      <c r="AU124" s="25"/>
      <c r="AV124" s="25"/>
      <c r="AW124" s="25"/>
      <c r="AX124" s="25"/>
      <c r="AY124" s="25"/>
      <c r="AZ124" s="25"/>
    </row>
    <row r="125" spans="1:52">
      <c r="A125" s="25"/>
      <c r="B125" s="25"/>
      <c r="C125" s="25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/>
      <c r="AH125" s="25"/>
      <c r="AI125" s="25"/>
      <c r="AJ125" s="25"/>
      <c r="AK125" s="25"/>
      <c r="AL125" s="25"/>
      <c r="AM125" s="25"/>
      <c r="AN125" s="25"/>
      <c r="AO125" s="25"/>
      <c r="AP125" s="25"/>
      <c r="AQ125" s="25"/>
      <c r="AR125" s="25"/>
      <c r="AS125" s="25"/>
      <c r="AT125" s="25"/>
      <c r="AU125" s="25"/>
      <c r="AV125" s="25"/>
      <c r="AW125" s="25"/>
      <c r="AX125" s="25"/>
      <c r="AY125" s="25"/>
      <c r="AZ125" s="25"/>
    </row>
    <row r="126" spans="1:52">
      <c r="A126" s="25"/>
      <c r="B126" s="25"/>
      <c r="C126" s="25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  <c r="AG126" s="25"/>
      <c r="AH126" s="25"/>
      <c r="AI126" s="25"/>
      <c r="AJ126" s="25"/>
      <c r="AK126" s="25"/>
      <c r="AL126" s="25"/>
      <c r="AM126" s="25"/>
      <c r="AN126" s="25"/>
      <c r="AO126" s="25"/>
      <c r="AP126" s="25"/>
      <c r="AQ126" s="25"/>
      <c r="AR126" s="25"/>
      <c r="AS126" s="25"/>
      <c r="AT126" s="25"/>
      <c r="AU126" s="25"/>
      <c r="AV126" s="25"/>
      <c r="AW126" s="25"/>
      <c r="AX126" s="25"/>
      <c r="AY126" s="25"/>
      <c r="AZ126" s="25"/>
    </row>
    <row r="127" spans="1:52">
      <c r="A127" s="25"/>
      <c r="B127" s="25"/>
      <c r="C127" s="25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  <c r="AG127" s="25"/>
      <c r="AH127" s="25"/>
      <c r="AI127" s="25"/>
      <c r="AJ127" s="25"/>
      <c r="AK127" s="25"/>
      <c r="AL127" s="25"/>
      <c r="AM127" s="25"/>
      <c r="AN127" s="25"/>
      <c r="AO127" s="25"/>
      <c r="AP127" s="25"/>
      <c r="AQ127" s="25"/>
      <c r="AR127" s="25"/>
      <c r="AS127" s="25"/>
      <c r="AT127" s="25"/>
      <c r="AU127" s="25"/>
      <c r="AV127" s="25"/>
      <c r="AW127" s="25"/>
      <c r="AX127" s="25"/>
      <c r="AY127" s="25"/>
      <c r="AZ127" s="25"/>
    </row>
    <row r="128" spans="1:52">
      <c r="A128" s="25"/>
      <c r="B128" s="25"/>
      <c r="C128" s="25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  <c r="AG128" s="25"/>
      <c r="AH128" s="25"/>
      <c r="AI128" s="25"/>
      <c r="AJ128" s="25"/>
      <c r="AK128" s="25"/>
      <c r="AL128" s="25"/>
      <c r="AM128" s="25"/>
      <c r="AN128" s="25"/>
      <c r="AO128" s="25"/>
      <c r="AP128" s="25"/>
      <c r="AQ128" s="25"/>
      <c r="AR128" s="25"/>
      <c r="AS128" s="25"/>
      <c r="AT128" s="25"/>
      <c r="AU128" s="25"/>
      <c r="AV128" s="25"/>
      <c r="AW128" s="25"/>
      <c r="AX128" s="25"/>
      <c r="AY128" s="25"/>
      <c r="AZ128" s="25"/>
    </row>
    <row r="129" spans="1:52">
      <c r="A129" s="25"/>
      <c r="B129" s="25"/>
      <c r="C129" s="25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  <c r="AG129" s="25"/>
      <c r="AH129" s="25"/>
      <c r="AI129" s="25"/>
      <c r="AJ129" s="25"/>
      <c r="AK129" s="25"/>
      <c r="AL129" s="25"/>
      <c r="AM129" s="25"/>
      <c r="AN129" s="25"/>
      <c r="AO129" s="25"/>
      <c r="AP129" s="25"/>
      <c r="AQ129" s="25"/>
      <c r="AR129" s="25"/>
      <c r="AS129" s="25"/>
      <c r="AT129" s="25"/>
      <c r="AU129" s="25"/>
      <c r="AV129" s="25"/>
      <c r="AW129" s="25"/>
      <c r="AX129" s="25"/>
      <c r="AY129" s="25"/>
      <c r="AZ129" s="25"/>
    </row>
    <row r="130" spans="1:5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/>
      <c r="AH130" s="25"/>
      <c r="AI130" s="25"/>
      <c r="AJ130" s="25"/>
      <c r="AK130" s="25"/>
      <c r="AL130" s="25"/>
      <c r="AM130" s="25"/>
      <c r="AN130" s="25"/>
      <c r="AO130" s="25"/>
      <c r="AP130" s="25"/>
      <c r="AQ130" s="25"/>
      <c r="AR130" s="25"/>
      <c r="AS130" s="25"/>
      <c r="AT130" s="25"/>
      <c r="AU130" s="25"/>
      <c r="AV130" s="25"/>
      <c r="AW130" s="25"/>
      <c r="AX130" s="25"/>
      <c r="AY130" s="25"/>
      <c r="AZ130" s="25"/>
    </row>
    <row r="131" spans="1:5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  <c r="AG131" s="25"/>
      <c r="AH131" s="25"/>
      <c r="AI131" s="25"/>
      <c r="AJ131" s="25"/>
      <c r="AK131" s="25"/>
      <c r="AL131" s="25"/>
      <c r="AM131" s="25"/>
      <c r="AN131" s="25"/>
      <c r="AO131" s="25"/>
      <c r="AP131" s="25"/>
      <c r="AQ131" s="25"/>
      <c r="AR131" s="25"/>
      <c r="AS131" s="25"/>
      <c r="AT131" s="25"/>
      <c r="AU131" s="25"/>
      <c r="AV131" s="25"/>
      <c r="AW131" s="25"/>
      <c r="AX131" s="25"/>
      <c r="AY131" s="25"/>
      <c r="AZ131" s="25"/>
    </row>
    <row r="132" spans="1:5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5"/>
      <c r="AH132" s="25"/>
      <c r="AI132" s="25"/>
      <c r="AJ132" s="25"/>
      <c r="AK132" s="25"/>
      <c r="AL132" s="25"/>
      <c r="AM132" s="25"/>
      <c r="AN132" s="25"/>
      <c r="AO132" s="25"/>
      <c r="AP132" s="25"/>
      <c r="AQ132" s="25"/>
      <c r="AR132" s="25"/>
      <c r="AS132" s="25"/>
      <c r="AT132" s="25"/>
      <c r="AU132" s="25"/>
      <c r="AV132" s="25"/>
      <c r="AW132" s="25"/>
      <c r="AX132" s="25"/>
      <c r="AY132" s="25"/>
      <c r="AZ132" s="25"/>
    </row>
    <row r="133" spans="1:5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  <c r="AG133" s="25"/>
      <c r="AH133" s="25"/>
      <c r="AI133" s="25"/>
      <c r="AJ133" s="25"/>
      <c r="AK133" s="25"/>
      <c r="AL133" s="25"/>
      <c r="AM133" s="25"/>
      <c r="AN133" s="25"/>
      <c r="AO133" s="25"/>
      <c r="AP133" s="25"/>
      <c r="AQ133" s="25"/>
      <c r="AR133" s="25"/>
      <c r="AS133" s="25"/>
      <c r="AT133" s="25"/>
      <c r="AU133" s="25"/>
      <c r="AV133" s="25"/>
      <c r="AW133" s="25"/>
      <c r="AX133" s="25"/>
      <c r="AY133" s="25"/>
      <c r="AZ133" s="25"/>
    </row>
    <row r="134" spans="1:5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  <c r="AG134" s="25"/>
      <c r="AH134" s="25"/>
      <c r="AI134" s="25"/>
      <c r="AJ134" s="25"/>
      <c r="AK134" s="25"/>
      <c r="AL134" s="25"/>
      <c r="AM134" s="25"/>
      <c r="AN134" s="25"/>
      <c r="AO134" s="25"/>
      <c r="AP134" s="25"/>
      <c r="AQ134" s="25"/>
      <c r="AR134" s="25"/>
      <c r="AS134" s="25"/>
      <c r="AT134" s="25"/>
      <c r="AU134" s="25"/>
      <c r="AV134" s="25"/>
      <c r="AW134" s="25"/>
      <c r="AX134" s="25"/>
      <c r="AY134" s="25"/>
      <c r="AZ134" s="25"/>
    </row>
    <row r="135" spans="1:5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  <c r="AF135" s="25"/>
      <c r="AG135" s="25"/>
      <c r="AH135" s="25"/>
      <c r="AI135" s="25"/>
      <c r="AJ135" s="25"/>
      <c r="AK135" s="25"/>
      <c r="AL135" s="25"/>
      <c r="AM135" s="25"/>
      <c r="AN135" s="25"/>
      <c r="AO135" s="25"/>
      <c r="AP135" s="25"/>
      <c r="AQ135" s="25"/>
      <c r="AR135" s="25"/>
      <c r="AS135" s="25"/>
      <c r="AT135" s="25"/>
      <c r="AU135" s="25"/>
      <c r="AV135" s="25"/>
      <c r="AW135" s="25"/>
      <c r="AX135" s="25"/>
      <c r="AY135" s="25"/>
      <c r="AZ135" s="25"/>
    </row>
    <row r="136" spans="1:52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  <c r="AM136" s="25"/>
      <c r="AN136" s="25"/>
      <c r="AO136" s="25"/>
      <c r="AP136" s="25"/>
      <c r="AQ136" s="25"/>
      <c r="AR136" s="25"/>
      <c r="AS136" s="25"/>
      <c r="AT136" s="25"/>
      <c r="AU136" s="25"/>
      <c r="AV136" s="25"/>
      <c r="AW136" s="25"/>
      <c r="AX136" s="25"/>
      <c r="AY136" s="25"/>
      <c r="AZ136" s="25"/>
    </row>
    <row r="137" spans="1:52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  <c r="AM137" s="25"/>
      <c r="AN137" s="25"/>
      <c r="AO137" s="25"/>
      <c r="AP137" s="25"/>
      <c r="AQ137" s="25"/>
      <c r="AR137" s="25"/>
      <c r="AS137" s="25"/>
      <c r="AT137" s="25"/>
      <c r="AU137" s="25"/>
      <c r="AV137" s="25"/>
      <c r="AW137" s="25"/>
      <c r="AX137" s="25"/>
      <c r="AY137" s="25"/>
      <c r="AZ137" s="25"/>
    </row>
    <row r="138" spans="1:52">
      <c r="A138" s="25"/>
      <c r="B138" s="25"/>
      <c r="C138" s="25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  <c r="AM138" s="25"/>
      <c r="AN138" s="25"/>
      <c r="AO138" s="25"/>
      <c r="AP138" s="25"/>
      <c r="AQ138" s="25"/>
      <c r="AR138" s="25"/>
      <c r="AS138" s="25"/>
      <c r="AT138" s="25"/>
      <c r="AU138" s="25"/>
      <c r="AV138" s="25"/>
      <c r="AW138" s="25"/>
      <c r="AX138" s="25"/>
      <c r="AY138" s="25"/>
      <c r="AZ138" s="25"/>
    </row>
    <row r="139" spans="1:52">
      <c r="A139" s="25"/>
      <c r="B139" s="25"/>
      <c r="C139" s="25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  <c r="AM139" s="25"/>
      <c r="AN139" s="25"/>
      <c r="AO139" s="25"/>
      <c r="AP139" s="25"/>
      <c r="AQ139" s="25"/>
      <c r="AR139" s="25"/>
      <c r="AS139" s="25"/>
      <c r="AT139" s="25"/>
      <c r="AU139" s="25"/>
      <c r="AV139" s="25"/>
      <c r="AW139" s="25"/>
      <c r="AX139" s="25"/>
      <c r="AY139" s="25"/>
      <c r="AZ139" s="25"/>
    </row>
    <row r="140" spans="1:52">
      <c r="A140" s="25"/>
      <c r="B140" s="25"/>
      <c r="C140" s="25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  <c r="AM140" s="25"/>
      <c r="AN140" s="25"/>
      <c r="AO140" s="25"/>
      <c r="AP140" s="25"/>
      <c r="AQ140" s="25"/>
      <c r="AR140" s="25"/>
      <c r="AS140" s="25"/>
      <c r="AT140" s="25"/>
      <c r="AU140" s="25"/>
      <c r="AV140" s="25"/>
      <c r="AW140" s="25"/>
      <c r="AX140" s="25"/>
      <c r="AY140" s="25"/>
      <c r="AZ140" s="25"/>
    </row>
    <row r="141" spans="1:52">
      <c r="A141" s="25"/>
      <c r="B141" s="25"/>
      <c r="C141" s="25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  <c r="AM141" s="25"/>
      <c r="AN141" s="25"/>
      <c r="AO141" s="25"/>
      <c r="AP141" s="25"/>
      <c r="AQ141" s="25"/>
      <c r="AR141" s="25"/>
      <c r="AS141" s="25"/>
      <c r="AT141" s="25"/>
      <c r="AU141" s="25"/>
      <c r="AV141" s="25"/>
      <c r="AW141" s="25"/>
      <c r="AX141" s="25"/>
      <c r="AY141" s="25"/>
      <c r="AZ141" s="25"/>
    </row>
    <row r="142" spans="1:52">
      <c r="A142" s="25"/>
      <c r="B142" s="25"/>
      <c r="C142" s="25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  <c r="AM142" s="25"/>
      <c r="AN142" s="25"/>
      <c r="AO142" s="25"/>
      <c r="AP142" s="25"/>
      <c r="AQ142" s="25"/>
      <c r="AR142" s="25"/>
      <c r="AS142" s="25"/>
      <c r="AT142" s="25"/>
      <c r="AU142" s="25"/>
      <c r="AV142" s="25"/>
      <c r="AW142" s="25"/>
      <c r="AX142" s="25"/>
      <c r="AY142" s="25"/>
      <c r="AZ142" s="25"/>
    </row>
  </sheetData>
  <hyperlinks>
    <hyperlink ref="A21" r:id="rId1"/>
    <hyperlink ref="A17" r:id="rId2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AZ99"/>
  <sheetViews>
    <sheetView topLeftCell="A7" zoomScaleNormal="100" workbookViewId="0">
      <selection activeCell="N26" sqref="N26"/>
    </sheetView>
  </sheetViews>
  <sheetFormatPr defaultRowHeight="15"/>
  <cols>
    <col min="1" max="1" width="5.7109375" style="1" customWidth="1"/>
    <col min="2" max="2" width="14.85546875" customWidth="1"/>
    <col min="3" max="3" width="12.140625" customWidth="1"/>
    <col min="4" max="4" width="13.5703125" style="1" customWidth="1"/>
    <col min="5" max="5" width="13" style="1" customWidth="1"/>
    <col min="6" max="6" width="9.7109375" customWidth="1"/>
    <col min="7" max="7" width="12.140625" customWidth="1"/>
    <col min="8" max="8" width="13.28515625" customWidth="1"/>
    <col min="9" max="9" width="14.42578125" customWidth="1"/>
    <col min="10" max="10" width="14.42578125" style="1" customWidth="1"/>
    <col min="11" max="11" width="3.28515625" customWidth="1"/>
    <col min="12" max="12" width="13.5703125" customWidth="1"/>
    <col min="13" max="13" width="10.7109375" customWidth="1"/>
    <col min="14" max="14" width="13.5703125" customWidth="1"/>
    <col min="15" max="15" width="12" customWidth="1"/>
    <col min="16" max="16" width="14.28515625" customWidth="1"/>
    <col min="17" max="17" width="17.5703125" customWidth="1"/>
    <col min="18" max="18" width="14.42578125" customWidth="1"/>
    <col min="19" max="19" width="9" customWidth="1"/>
    <col min="20" max="20" width="7.42578125" customWidth="1"/>
    <col min="21" max="21" width="12.28515625" customWidth="1"/>
    <col min="22" max="22" width="12.140625" customWidth="1"/>
    <col min="23" max="23" width="15.140625" customWidth="1"/>
    <col min="24" max="24" width="2.5703125" customWidth="1"/>
    <col min="25" max="52" width="9.140625" style="25"/>
  </cols>
  <sheetData>
    <row r="1" spans="1:5" s="25" customFormat="1">
      <c r="A1" s="25" t="s">
        <v>249</v>
      </c>
    </row>
    <row r="2" spans="1:5" s="25" customFormat="1">
      <c r="A2" s="25" t="s">
        <v>134</v>
      </c>
    </row>
    <row r="3" spans="1:5" s="25" customFormat="1">
      <c r="A3" s="25" t="s">
        <v>2</v>
      </c>
    </row>
    <row r="4" spans="1:5" s="25" customFormat="1">
      <c r="C4" s="28" t="s">
        <v>3</v>
      </c>
      <c r="D4" s="28"/>
      <c r="E4" s="28"/>
    </row>
    <row r="5" spans="1:5" s="25" customFormat="1">
      <c r="A5" s="25" t="s">
        <v>4</v>
      </c>
    </row>
    <row r="6" spans="1:5" s="25" customFormat="1">
      <c r="A6" s="25" t="s">
        <v>143</v>
      </c>
    </row>
    <row r="7" spans="1:5" s="25" customFormat="1">
      <c r="A7" s="25" t="s">
        <v>6</v>
      </c>
    </row>
    <row r="8" spans="1:5" s="25" customFormat="1">
      <c r="C8" s="28" t="s">
        <v>7</v>
      </c>
      <c r="D8" s="28"/>
      <c r="E8" s="28"/>
    </row>
    <row r="9" spans="1:5" s="25" customFormat="1">
      <c r="A9" s="25" t="s">
        <v>156</v>
      </c>
      <c r="C9" s="28"/>
      <c r="D9" s="28"/>
      <c r="E9" s="28"/>
    </row>
    <row r="10" spans="1:5" s="25" customFormat="1">
      <c r="C10" s="28"/>
      <c r="D10" s="28"/>
      <c r="E10" s="28"/>
    </row>
    <row r="11" spans="1:5" s="25" customFormat="1">
      <c r="A11" s="25" t="s">
        <v>124</v>
      </c>
      <c r="C11" s="28"/>
      <c r="D11" s="28"/>
      <c r="E11" s="28"/>
    </row>
    <row r="12" spans="1:5" s="25" customFormat="1">
      <c r="A12" s="25" t="s">
        <v>144</v>
      </c>
    </row>
    <row r="13" spans="1:5" s="25" customFormat="1">
      <c r="A13" s="25" t="s">
        <v>49</v>
      </c>
    </row>
    <row r="14" spans="1:5" s="25" customFormat="1"/>
    <row r="15" spans="1:5" s="27" customFormat="1">
      <c r="A15" s="27" t="s">
        <v>147</v>
      </c>
    </row>
    <row r="16" spans="1:5" s="27" customFormat="1">
      <c r="A16" s="27" t="s">
        <v>176</v>
      </c>
    </row>
    <row r="17" spans="1:38" s="27" customFormat="1">
      <c r="A17" s="27" t="s">
        <v>177</v>
      </c>
    </row>
    <row r="18" spans="1:38" s="25" customFormat="1"/>
    <row r="19" spans="1:38" s="27" customFormat="1">
      <c r="A19" s="251" t="s">
        <v>175</v>
      </c>
    </row>
    <row r="20" spans="1:38" s="27" customFormat="1">
      <c r="A20" s="27" t="s">
        <v>141</v>
      </c>
    </row>
    <row r="21" spans="1:38" s="25" customFormat="1">
      <c r="A21" s="171"/>
    </row>
    <row r="22" spans="1:38" s="25" customFormat="1">
      <c r="A22" s="24" t="s">
        <v>250</v>
      </c>
    </row>
    <row r="23" spans="1:38" s="25" customFormat="1">
      <c r="A23" s="24" t="s">
        <v>243</v>
      </c>
    </row>
    <row r="24" spans="1:38" s="25" customFormat="1">
      <c r="L24" s="142"/>
      <c r="M24" s="142"/>
      <c r="N24" s="142"/>
      <c r="O24" s="142"/>
      <c r="P24" s="142"/>
      <c r="Q24" s="142"/>
    </row>
    <row r="25" spans="1:38" s="5" customFormat="1" ht="18.75">
      <c r="A25" s="155"/>
      <c r="B25" s="476" t="s">
        <v>133</v>
      </c>
      <c r="C25" s="476"/>
      <c r="D25" s="476"/>
      <c r="E25" s="476"/>
      <c r="F25" s="476"/>
      <c r="G25" s="476"/>
      <c r="H25" s="476"/>
      <c r="I25" s="476"/>
      <c r="J25" s="202"/>
      <c r="K25" s="279"/>
      <c r="L25" s="477"/>
      <c r="M25" s="477"/>
      <c r="N25" s="477"/>
      <c r="O25" s="477"/>
      <c r="P25" s="477"/>
      <c r="Q25" s="477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</row>
    <row r="26" spans="1:38" s="6" customFormat="1" ht="73.5" customHeight="1">
      <c r="A26" s="172"/>
      <c r="B26" s="173" t="s">
        <v>169</v>
      </c>
      <c r="C26" s="172" t="s">
        <v>146</v>
      </c>
      <c r="D26" s="175" t="s">
        <v>145</v>
      </c>
      <c r="E26" s="176" t="s">
        <v>135</v>
      </c>
      <c r="F26" s="170" t="s">
        <v>136</v>
      </c>
      <c r="G26" s="170" t="s">
        <v>137</v>
      </c>
      <c r="H26" s="173" t="s">
        <v>138</v>
      </c>
      <c r="I26" s="170" t="s">
        <v>139</v>
      </c>
      <c r="J26" s="172" t="s">
        <v>162</v>
      </c>
      <c r="K26" s="273"/>
      <c r="L26" s="276"/>
      <c r="M26" s="276"/>
      <c r="N26" s="276"/>
      <c r="O26" s="276"/>
      <c r="P26" s="276"/>
      <c r="Q26" s="276"/>
      <c r="R26" s="30"/>
      <c r="S26" s="30"/>
      <c r="T26" s="277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</row>
    <row r="27" spans="1:38" s="6" customFormat="1" ht="30.75" customHeight="1">
      <c r="A27" s="471" t="s">
        <v>14</v>
      </c>
      <c r="B27" s="472" t="s">
        <v>163</v>
      </c>
      <c r="C27" s="473" t="s">
        <v>34</v>
      </c>
      <c r="D27" s="474" t="s">
        <v>34</v>
      </c>
      <c r="E27" s="475" t="s">
        <v>140</v>
      </c>
      <c r="F27" s="474"/>
      <c r="G27" s="474" t="s">
        <v>164</v>
      </c>
      <c r="H27" s="472" t="s">
        <v>163</v>
      </c>
      <c r="I27" s="474" t="s">
        <v>164</v>
      </c>
      <c r="J27" s="471" t="s">
        <v>164</v>
      </c>
      <c r="K27" s="273"/>
      <c r="L27" s="277"/>
      <c r="M27" s="277"/>
      <c r="N27" s="277"/>
      <c r="O27" s="277"/>
      <c r="P27" s="277"/>
      <c r="Q27" s="277"/>
      <c r="R27" s="30"/>
      <c r="S27" s="30"/>
      <c r="T27" s="277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</row>
    <row r="28" spans="1:38" s="3" customFormat="1">
      <c r="A28" s="41">
        <v>2016</v>
      </c>
      <c r="B28" s="174">
        <v>-1.7245767221474151</v>
      </c>
      <c r="C28" s="203">
        <v>191.43199999999999</v>
      </c>
      <c r="D28" s="204">
        <v>195.63392139422436</v>
      </c>
      <c r="E28" s="151">
        <f t="shared" ref="E28:E31" si="0">(C28-D28)/D28*100</f>
        <v>-2.1478490868447229</v>
      </c>
      <c r="F28" s="152">
        <v>0.57410000000000005</v>
      </c>
      <c r="G28" s="49">
        <f t="shared" ref="G28:G31" si="1">E28*F28</f>
        <v>-1.2330801607575554</v>
      </c>
      <c r="H28" s="174">
        <v>0</v>
      </c>
      <c r="I28" s="49">
        <f t="shared" ref="I28:I31" si="2">B28-G28-H28</f>
        <v>-0.49149656138985964</v>
      </c>
      <c r="J28" s="161">
        <v>-0.5</v>
      </c>
      <c r="K28" s="274"/>
      <c r="L28" s="52"/>
      <c r="M28" s="206"/>
      <c r="N28" s="49"/>
      <c r="O28" s="206"/>
      <c r="P28" s="49"/>
      <c r="Q28" s="206"/>
      <c r="R28" s="27"/>
      <c r="S28" s="27"/>
      <c r="T28" s="36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</row>
    <row r="29" spans="1:38" s="2" customFormat="1">
      <c r="A29" s="41">
        <v>2017</v>
      </c>
      <c r="B29" s="174">
        <v>-0.68887568519006626</v>
      </c>
      <c r="C29" s="203">
        <v>196.78700000000001</v>
      </c>
      <c r="D29" s="204">
        <v>198.06537695985719</v>
      </c>
      <c r="E29" s="151">
        <f t="shared" si="0"/>
        <v>-0.64543181624129997</v>
      </c>
      <c r="F29" s="152">
        <v>0.57410000000000005</v>
      </c>
      <c r="G29" s="49">
        <f t="shared" si="1"/>
        <v>-0.37054240570413033</v>
      </c>
      <c r="H29" s="174">
        <v>0</v>
      </c>
      <c r="I29" s="49">
        <f t="shared" si="2"/>
        <v>-0.31833327948593593</v>
      </c>
      <c r="J29" s="161">
        <v>-0.5</v>
      </c>
      <c r="K29" s="275"/>
      <c r="L29" s="52"/>
      <c r="M29" s="209"/>
      <c r="N29" s="52"/>
      <c r="O29" s="205"/>
      <c r="P29" s="52"/>
      <c r="Q29" s="205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  <c r="AI29" s="24"/>
      <c r="AJ29" s="24"/>
      <c r="AK29" s="24"/>
      <c r="AL29" s="24"/>
    </row>
    <row r="30" spans="1:38" s="2" customFormat="1">
      <c r="A30" s="143">
        <v>2018</v>
      </c>
      <c r="B30" s="207">
        <v>-0.69842043710498414</v>
      </c>
      <c r="C30" s="208">
        <v>202.77460276781565</v>
      </c>
      <c r="D30" s="209">
        <v>201.27537996938887</v>
      </c>
      <c r="E30" s="150">
        <f t="shared" si="0"/>
        <v>0.74486149207856234</v>
      </c>
      <c r="F30" s="210">
        <v>0.57410000000000005</v>
      </c>
      <c r="G30" s="52">
        <f t="shared" si="1"/>
        <v>0.42762498260230269</v>
      </c>
      <c r="H30" s="207">
        <v>-6.4036103646545009E-2</v>
      </c>
      <c r="I30" s="52">
        <f t="shared" si="2"/>
        <v>-1.0620093160607418</v>
      </c>
      <c r="J30" s="160">
        <v>-0.5</v>
      </c>
      <c r="K30" s="275"/>
      <c r="L30" s="52"/>
      <c r="M30" s="209"/>
      <c r="N30" s="52"/>
      <c r="O30" s="205"/>
      <c r="P30" s="52"/>
      <c r="Q30" s="205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  <c r="AK30" s="24"/>
      <c r="AL30" s="24"/>
    </row>
    <row r="31" spans="1:38" s="2" customFormat="1">
      <c r="A31" s="144">
        <v>2019</v>
      </c>
      <c r="B31" s="216">
        <v>-9.405736107476366E-2</v>
      </c>
      <c r="C31" s="217">
        <v>206.14228344220774</v>
      </c>
      <c r="D31" s="218">
        <v>204.41808059243445</v>
      </c>
      <c r="E31" s="163">
        <f t="shared" si="0"/>
        <v>0.84346885792895221</v>
      </c>
      <c r="F31" s="219">
        <v>0.57410000000000005</v>
      </c>
      <c r="G31" s="153">
        <f t="shared" si="1"/>
        <v>0.4842354713370115</v>
      </c>
      <c r="H31" s="216">
        <v>9.4882425645594917E-2</v>
      </c>
      <c r="I31" s="153">
        <f t="shared" si="2"/>
        <v>-0.67317525805737011</v>
      </c>
      <c r="J31" s="162">
        <v>-0.5</v>
      </c>
      <c r="K31" s="275"/>
      <c r="L31" s="52"/>
      <c r="M31" s="209"/>
      <c r="N31" s="52"/>
      <c r="O31" s="205"/>
      <c r="P31" s="52"/>
      <c r="Q31" s="205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4"/>
      <c r="AL31" s="24"/>
    </row>
    <row r="32" spans="1:38" s="1" customFormat="1">
      <c r="A32" s="142" t="s">
        <v>242</v>
      </c>
      <c r="B32" s="212"/>
      <c r="C32" s="204"/>
      <c r="D32" s="204"/>
      <c r="E32" s="212"/>
      <c r="F32" s="211"/>
      <c r="G32" s="212"/>
      <c r="H32" s="211"/>
      <c r="I32" s="212"/>
      <c r="J32" s="212"/>
      <c r="K32" s="211"/>
      <c r="L32" s="49"/>
      <c r="M32" s="206"/>
      <c r="N32" s="49"/>
      <c r="O32" s="205"/>
      <c r="P32" s="212"/>
      <c r="Q32" s="20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25"/>
      <c r="AJ32" s="25"/>
      <c r="AK32" s="25"/>
      <c r="AL32" s="25"/>
    </row>
    <row r="33" spans="2:17" s="25" customFormat="1">
      <c r="I33" s="142"/>
      <c r="J33" s="142"/>
      <c r="L33" s="278"/>
      <c r="M33" s="278"/>
      <c r="N33" s="142"/>
      <c r="O33" s="142"/>
      <c r="P33" s="142"/>
      <c r="Q33" s="142"/>
    </row>
    <row r="34" spans="2:17" s="25" customFormat="1">
      <c r="B34" s="142"/>
      <c r="C34" s="142"/>
      <c r="D34" s="142"/>
    </row>
    <row r="35" spans="2:17" s="25" customFormat="1">
      <c r="B35" s="294"/>
      <c r="C35" s="293"/>
      <c r="D35" s="294"/>
    </row>
    <row r="36" spans="2:17" s="25" customFormat="1">
      <c r="B36" s="294"/>
      <c r="C36" s="293"/>
      <c r="D36" s="294"/>
    </row>
    <row r="37" spans="2:17" s="25" customFormat="1">
      <c r="B37" s="294"/>
      <c r="C37" s="293"/>
      <c r="D37" s="292"/>
    </row>
    <row r="38" spans="2:17" s="25" customFormat="1">
      <c r="B38" s="294"/>
      <c r="C38" s="293"/>
      <c r="D38" s="292"/>
    </row>
    <row r="39" spans="2:17" s="25" customFormat="1">
      <c r="B39" s="142"/>
      <c r="C39" s="147"/>
      <c r="D39" s="142"/>
    </row>
    <row r="40" spans="2:17" s="25" customFormat="1">
      <c r="B40" s="142"/>
      <c r="C40" s="147"/>
      <c r="D40" s="142"/>
    </row>
    <row r="41" spans="2:17" s="25" customFormat="1"/>
    <row r="42" spans="2:17" s="25" customFormat="1"/>
    <row r="43" spans="2:17" s="25" customFormat="1"/>
    <row r="44" spans="2:17" s="25" customFormat="1"/>
    <row r="45" spans="2:17" s="25" customFormat="1"/>
    <row r="46" spans="2:17" s="25" customFormat="1"/>
    <row r="47" spans="2:17" s="25" customFormat="1"/>
    <row r="48" spans="2:17" s="25" customFormat="1"/>
    <row r="49" s="25" customFormat="1"/>
    <row r="50" s="25" customFormat="1"/>
    <row r="51" s="25" customFormat="1"/>
    <row r="52" s="25" customFormat="1"/>
    <row r="53" s="25" customFormat="1"/>
    <row r="54" s="25" customFormat="1"/>
    <row r="55" s="25" customFormat="1"/>
    <row r="56" s="25" customFormat="1"/>
    <row r="57" s="25" customFormat="1"/>
    <row r="58" s="25" customFormat="1"/>
    <row r="59" s="25" customFormat="1"/>
    <row r="60" s="25" customFormat="1"/>
    <row r="61" s="25" customFormat="1"/>
    <row r="62" s="25" customFormat="1"/>
    <row r="63" s="25" customFormat="1"/>
    <row r="64" s="25" customFormat="1"/>
    <row r="65" s="25" customFormat="1"/>
    <row r="66" s="25" customFormat="1"/>
    <row r="67" s="25" customFormat="1"/>
    <row r="68" s="25" customFormat="1"/>
    <row r="69" s="25" customFormat="1"/>
    <row r="70" s="25" customFormat="1"/>
    <row r="71" s="25" customFormat="1"/>
    <row r="72" s="25" customFormat="1"/>
    <row r="73" s="25" customFormat="1"/>
    <row r="74" s="25" customFormat="1"/>
    <row r="75" s="25" customFormat="1"/>
    <row r="76" s="25" customFormat="1"/>
    <row r="77" s="25" customFormat="1"/>
    <row r="78" s="25" customFormat="1"/>
    <row r="79" s="25" customFormat="1"/>
    <row r="80" s="25" customFormat="1"/>
    <row r="81" s="25" customFormat="1"/>
    <row r="82" s="25" customFormat="1"/>
    <row r="83" s="25" customFormat="1"/>
    <row r="84" s="25" customFormat="1"/>
    <row r="85" s="25" customFormat="1"/>
    <row r="86" s="25" customFormat="1"/>
    <row r="87" s="25" customFormat="1"/>
    <row r="88" s="25" customFormat="1"/>
    <row r="89" s="25" customFormat="1"/>
    <row r="90" s="25" customFormat="1"/>
    <row r="91" s="25" customFormat="1"/>
    <row r="92" s="25" customFormat="1"/>
    <row r="93" s="25" customFormat="1"/>
    <row r="94" s="25" customFormat="1"/>
    <row r="95" s="25" customFormat="1"/>
    <row r="96" s="25" customFormat="1"/>
    <row r="97" s="25" customFormat="1"/>
    <row r="98" s="25" customFormat="1"/>
    <row r="99" s="25" customFormat="1"/>
  </sheetData>
  <mergeCells count="2">
    <mergeCell ref="B25:I25"/>
    <mergeCell ref="L25:Q25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AI620"/>
  <sheetViews>
    <sheetView topLeftCell="A22" zoomScale="90" zoomScaleNormal="90" workbookViewId="0">
      <selection activeCell="N43" sqref="N43"/>
    </sheetView>
  </sheetViews>
  <sheetFormatPr defaultColWidth="9.140625" defaultRowHeight="15"/>
  <cols>
    <col min="1" max="1" width="6.42578125" style="3" customWidth="1"/>
    <col min="2" max="2" width="21.7109375" style="3" customWidth="1"/>
    <col min="3" max="3" width="11.140625" style="12" customWidth="1"/>
    <col min="4" max="4" width="13.5703125" style="3" customWidth="1"/>
    <col min="5" max="5" width="12.85546875" style="3" customWidth="1"/>
    <col min="6" max="6" width="18.5703125" style="3" customWidth="1"/>
    <col min="7" max="7" width="15.42578125" style="3" customWidth="1"/>
    <col min="8" max="8" width="10" style="3" customWidth="1"/>
    <col min="9" max="9" width="23.28515625" style="3" customWidth="1"/>
    <col min="10" max="10" width="12.28515625" style="3" customWidth="1"/>
    <col min="11" max="11" width="17.7109375" style="3" customWidth="1"/>
    <col min="12" max="12" width="12.7109375" style="3" customWidth="1"/>
    <col min="13" max="13" width="10" style="3" customWidth="1"/>
    <col min="14" max="14" width="14.5703125" style="3" customWidth="1"/>
    <col min="15" max="35" width="9.140625" style="27"/>
    <col min="36" max="16384" width="9.140625" style="3"/>
  </cols>
  <sheetData>
    <row r="1" spans="1:15">
      <c r="A1" s="27" t="s">
        <v>50</v>
      </c>
      <c r="B1" s="27"/>
      <c r="C1" s="31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</row>
    <row r="2" spans="1:15">
      <c r="A2" s="27" t="s">
        <v>165</v>
      </c>
      <c r="B2" s="27"/>
      <c r="C2" s="31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</row>
    <row r="3" spans="1:15">
      <c r="A3" s="27" t="s">
        <v>109</v>
      </c>
      <c r="B3" s="27"/>
      <c r="C3" s="31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</row>
    <row r="4" spans="1:15">
      <c r="A4" s="27" t="s">
        <v>105</v>
      </c>
      <c r="B4" s="27"/>
      <c r="C4" s="31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</row>
    <row r="5" spans="1:15" ht="18">
      <c r="A5" s="27" t="s">
        <v>84</v>
      </c>
      <c r="B5" s="27"/>
      <c r="C5" s="31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spans="1:15">
      <c r="A6" s="27" t="s">
        <v>83</v>
      </c>
      <c r="B6" s="27"/>
      <c r="C6" s="31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</row>
    <row r="7" spans="1:15">
      <c r="A7" s="27"/>
      <c r="B7" s="27"/>
      <c r="C7" s="31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</row>
    <row r="8" spans="1:15" s="27" customFormat="1">
      <c r="A8" s="27" t="s">
        <v>178</v>
      </c>
      <c r="C8" s="31"/>
    </row>
    <row r="9" spans="1:15" s="27" customFormat="1" ht="18">
      <c r="A9" s="27" t="s">
        <v>233</v>
      </c>
      <c r="C9" s="31"/>
    </row>
    <row r="10" spans="1:15" s="27" customFormat="1" ht="18">
      <c r="A10" s="27" t="s">
        <v>125</v>
      </c>
      <c r="C10" s="31"/>
    </row>
    <row r="11" spans="1:15" s="27" customFormat="1">
      <c r="A11" s="27" t="s">
        <v>108</v>
      </c>
      <c r="C11" s="31"/>
    </row>
    <row r="12" spans="1:15" s="27" customFormat="1">
      <c r="C12" s="31"/>
      <c r="K12" s="27" t="s">
        <v>106</v>
      </c>
    </row>
    <row r="13" spans="1:15" ht="18">
      <c r="A13" s="27"/>
      <c r="B13" s="17" t="s">
        <v>57</v>
      </c>
      <c r="C13" s="18" t="s">
        <v>78</v>
      </c>
      <c r="D13" s="21">
        <f>D16-K16</f>
        <v>0.57361998830000005</v>
      </c>
      <c r="E13" s="36"/>
      <c r="F13" s="36"/>
      <c r="G13" s="36"/>
      <c r="H13" s="36"/>
      <c r="I13" s="36"/>
      <c r="J13" s="36"/>
      <c r="K13" s="23"/>
      <c r="L13" s="3" t="s">
        <v>126</v>
      </c>
    </row>
    <row r="14" spans="1:15" s="27" customFormat="1">
      <c r="B14" s="32"/>
      <c r="C14" s="33"/>
      <c r="D14" s="34"/>
      <c r="E14" s="35"/>
      <c r="F14" s="36"/>
      <c r="G14" s="36"/>
      <c r="H14" s="36"/>
      <c r="I14" s="36"/>
      <c r="J14" s="36"/>
      <c r="K14" s="36"/>
      <c r="L14" s="36"/>
      <c r="M14" s="36"/>
      <c r="N14" s="36"/>
    </row>
    <row r="15" spans="1:15" s="27" customFormat="1">
      <c r="B15" s="37" t="s">
        <v>58</v>
      </c>
      <c r="C15" s="37"/>
      <c r="D15" s="37"/>
      <c r="E15" s="37"/>
      <c r="F15" s="37"/>
      <c r="G15" s="37"/>
      <c r="H15" s="37"/>
      <c r="I15" s="37" t="s">
        <v>59</v>
      </c>
      <c r="J15" s="37"/>
      <c r="K15" s="37"/>
      <c r="L15" s="37"/>
      <c r="M15" s="37"/>
      <c r="O15" s="36"/>
    </row>
    <row r="16" spans="1:15" ht="18">
      <c r="A16" s="27"/>
      <c r="B16" s="80" t="s">
        <v>60</v>
      </c>
      <c r="C16" s="93" t="s">
        <v>88</v>
      </c>
      <c r="D16" s="13">
        <f>(SUM(D22:H22)-1)*D17/100</f>
        <v>-3.028250610000004E-2</v>
      </c>
      <c r="E16" s="61"/>
      <c r="F16" s="61"/>
      <c r="G16" s="61"/>
      <c r="H16" s="62"/>
      <c r="I16" s="80" t="s">
        <v>61</v>
      </c>
      <c r="J16" s="81" t="s">
        <v>89</v>
      </c>
      <c r="K16" s="13">
        <f>(K22-1)*K17/100</f>
        <v>-0.6039024944000001</v>
      </c>
      <c r="L16" s="65"/>
      <c r="M16" s="66"/>
      <c r="N16" s="27"/>
    </row>
    <row r="17" spans="1:24" ht="18">
      <c r="A17" s="27"/>
      <c r="B17" s="82" t="s">
        <v>63</v>
      </c>
      <c r="C17" s="83" t="s">
        <v>111</v>
      </c>
      <c r="D17" s="158">
        <v>53.13</v>
      </c>
      <c r="E17" s="63"/>
      <c r="F17" s="63"/>
      <c r="G17" s="63"/>
      <c r="H17" s="64"/>
      <c r="I17" s="82" t="s">
        <v>64</v>
      </c>
      <c r="J17" s="83" t="s">
        <v>112</v>
      </c>
      <c r="K17" s="158">
        <v>51.08</v>
      </c>
      <c r="L17" s="67"/>
      <c r="M17" s="68"/>
      <c r="N17" s="27"/>
    </row>
    <row r="18" spans="1:24">
      <c r="A18" s="27"/>
      <c r="B18" s="41"/>
      <c r="C18" s="69"/>
      <c r="D18" s="53" t="s">
        <v>53</v>
      </c>
      <c r="E18" s="53" t="s">
        <v>51</v>
      </c>
      <c r="F18" s="53" t="s">
        <v>52</v>
      </c>
      <c r="G18" s="53" t="s">
        <v>54</v>
      </c>
      <c r="H18" s="70" t="s">
        <v>76</v>
      </c>
      <c r="I18" s="41"/>
      <c r="J18" s="71"/>
      <c r="K18" s="72" t="s">
        <v>77</v>
      </c>
      <c r="L18" s="36" t="s">
        <v>55</v>
      </c>
      <c r="M18" s="73" t="s">
        <v>56</v>
      </c>
      <c r="N18" s="27"/>
    </row>
    <row r="19" spans="1:24" ht="18">
      <c r="A19" s="27"/>
      <c r="B19" s="74" t="s">
        <v>65</v>
      </c>
      <c r="C19" s="75" t="s">
        <v>70</v>
      </c>
      <c r="D19" s="76" t="s">
        <v>114</v>
      </c>
      <c r="E19" s="76" t="s">
        <v>115</v>
      </c>
      <c r="F19" s="76" t="s">
        <v>116</v>
      </c>
      <c r="G19" s="76" t="s">
        <v>117</v>
      </c>
      <c r="H19" s="77" t="s">
        <v>118</v>
      </c>
      <c r="I19" s="159" t="s">
        <v>68</v>
      </c>
      <c r="J19" s="75" t="s">
        <v>71</v>
      </c>
      <c r="K19" s="79" t="s">
        <v>85</v>
      </c>
      <c r="L19" s="76" t="s">
        <v>75</v>
      </c>
      <c r="M19" s="77" t="s">
        <v>74</v>
      </c>
      <c r="N19" s="27"/>
    </row>
    <row r="20" spans="1:24" ht="18">
      <c r="A20" s="27"/>
      <c r="B20" s="41" t="s">
        <v>66</v>
      </c>
      <c r="C20" s="94" t="s">
        <v>86</v>
      </c>
      <c r="D20" s="156">
        <v>1.41</v>
      </c>
      <c r="E20" s="156">
        <v>2.0299999999999998</v>
      </c>
      <c r="F20" s="156">
        <v>0.77</v>
      </c>
      <c r="G20" s="156">
        <v>1</v>
      </c>
      <c r="H20" s="157">
        <v>0</v>
      </c>
      <c r="I20" s="41" t="s">
        <v>69</v>
      </c>
      <c r="J20" s="84" t="s">
        <v>86</v>
      </c>
      <c r="K20" s="156">
        <v>-3.66</v>
      </c>
      <c r="L20" s="156">
        <v>0</v>
      </c>
      <c r="M20" s="157">
        <v>0</v>
      </c>
      <c r="N20" s="27"/>
    </row>
    <row r="21" spans="1:24" ht="30">
      <c r="A21" s="27"/>
      <c r="B21" s="85" t="s">
        <v>67</v>
      </c>
      <c r="C21" s="95" t="s">
        <v>87</v>
      </c>
      <c r="D21" s="156">
        <v>26.13</v>
      </c>
      <c r="E21" s="156">
        <v>6.71</v>
      </c>
      <c r="F21" s="156">
        <v>23.41</v>
      </c>
      <c r="G21" s="156">
        <v>25.81</v>
      </c>
      <c r="H21" s="157">
        <v>17.93</v>
      </c>
      <c r="I21" s="85" t="s">
        <v>90</v>
      </c>
      <c r="J21" s="86" t="s">
        <v>72</v>
      </c>
      <c r="K21" s="156">
        <v>4.9800000000000004</v>
      </c>
      <c r="L21" s="156">
        <v>7.85</v>
      </c>
      <c r="M21" s="157">
        <v>87.17</v>
      </c>
      <c r="N21" s="27"/>
    </row>
    <row r="22" spans="1:24" ht="32.25" customHeight="1">
      <c r="A22" s="27"/>
      <c r="B22" s="89" t="s">
        <v>95</v>
      </c>
      <c r="C22" s="90" t="s">
        <v>80</v>
      </c>
      <c r="D22" s="91">
        <f>D20*D21/100</f>
        <v>0.36843300000000001</v>
      </c>
      <c r="E22" s="91">
        <f>E20*E21/100</f>
        <v>0.13621299999999997</v>
      </c>
      <c r="F22" s="91">
        <f>F20*F21/100</f>
        <v>0.180257</v>
      </c>
      <c r="G22" s="91">
        <f>G20*G21/100</f>
        <v>0.2581</v>
      </c>
      <c r="H22" s="92">
        <f>H20*H21/100</f>
        <v>0</v>
      </c>
      <c r="I22" s="87" t="s">
        <v>96</v>
      </c>
      <c r="J22" s="88" t="s">
        <v>73</v>
      </c>
      <c r="K22" s="91">
        <f>K20*K21/100</f>
        <v>-0.18226800000000001</v>
      </c>
      <c r="L22" s="91">
        <f t="shared" ref="L22:M22" si="0">L20*L21/100</f>
        <v>0</v>
      </c>
      <c r="M22" s="92">
        <f t="shared" si="0"/>
        <v>0</v>
      </c>
      <c r="N22" s="27"/>
    </row>
    <row r="23" spans="1:24" s="27" customFormat="1">
      <c r="C23" s="31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</row>
    <row r="24" spans="1:24" s="27" customFormat="1">
      <c r="A24" s="27" t="s">
        <v>97</v>
      </c>
      <c r="C24" s="31"/>
      <c r="D24" s="38"/>
      <c r="E24" s="38"/>
      <c r="F24" s="38"/>
      <c r="G24" s="38"/>
      <c r="H24" s="38"/>
      <c r="I24" s="38"/>
      <c r="J24" s="38"/>
      <c r="K24" s="38"/>
      <c r="L24" s="38"/>
    </row>
    <row r="25" spans="1:24" s="27" customFormat="1">
      <c r="A25" s="27" t="s">
        <v>107</v>
      </c>
      <c r="C25" s="31"/>
      <c r="D25" s="38"/>
      <c r="E25" s="38"/>
      <c r="F25" s="38"/>
      <c r="G25" s="38"/>
      <c r="H25" s="38"/>
      <c r="I25" s="38"/>
      <c r="J25" s="38"/>
      <c r="K25" s="38"/>
      <c r="L25" s="38"/>
    </row>
    <row r="26" spans="1:24" s="27" customFormat="1">
      <c r="C26" s="31"/>
      <c r="E26" s="39"/>
      <c r="G26" s="44"/>
      <c r="H26" s="44"/>
      <c r="I26" s="44"/>
    </row>
    <row r="27" spans="1:24">
      <c r="A27" s="27"/>
      <c r="B27" s="96"/>
      <c r="C27" s="97"/>
      <c r="D27" s="98" t="s">
        <v>53</v>
      </c>
      <c r="E27" s="61" t="s">
        <v>51</v>
      </c>
      <c r="F27" s="61" t="s">
        <v>52</v>
      </c>
      <c r="G27" s="61" t="s">
        <v>54</v>
      </c>
      <c r="H27" s="99" t="s">
        <v>62</v>
      </c>
      <c r="I27" s="100" t="s">
        <v>77</v>
      </c>
      <c r="J27" s="61" t="s">
        <v>47</v>
      </c>
      <c r="K27" s="19" t="s">
        <v>57</v>
      </c>
      <c r="L27" s="27"/>
      <c r="M27" s="27"/>
      <c r="N27" s="27"/>
    </row>
    <row r="28" spans="1:24" ht="18">
      <c r="A28" s="27"/>
      <c r="B28" s="71"/>
      <c r="C28" s="69"/>
      <c r="D28" s="78" t="s">
        <v>114</v>
      </c>
      <c r="E28" s="76" t="s">
        <v>115</v>
      </c>
      <c r="F28" s="76" t="s">
        <v>116</v>
      </c>
      <c r="G28" s="76" t="s">
        <v>117</v>
      </c>
      <c r="H28" s="77" t="s">
        <v>111</v>
      </c>
      <c r="I28" s="78" t="s">
        <v>85</v>
      </c>
      <c r="J28" s="77" t="s">
        <v>112</v>
      </c>
      <c r="K28" s="22" t="s">
        <v>11</v>
      </c>
      <c r="L28" s="27"/>
      <c r="M28" s="27"/>
      <c r="N28" s="27"/>
    </row>
    <row r="29" spans="1:24" ht="30.75" customHeight="1">
      <c r="A29" s="27"/>
      <c r="B29" s="101" t="s">
        <v>81</v>
      </c>
      <c r="C29" s="102" t="s">
        <v>113</v>
      </c>
      <c r="D29" s="103">
        <f>D22*D17/100</f>
        <v>0.19574845290000004</v>
      </c>
      <c r="E29" s="104">
        <f>E22*D17/100</f>
        <v>7.2369966899999985E-2</v>
      </c>
      <c r="F29" s="104">
        <f>F22*D17/100</f>
        <v>9.5770544100000007E-2</v>
      </c>
      <c r="G29" s="104">
        <f>G22*D17/100</f>
        <v>0.13712853</v>
      </c>
      <c r="H29" s="104">
        <f>D17/100</f>
        <v>0.53129999999999999</v>
      </c>
      <c r="I29" s="103">
        <f>K22*K17/100</f>
        <v>-9.3102494399999999E-2</v>
      </c>
      <c r="J29" s="104">
        <f>K17/100</f>
        <v>0.51080000000000003</v>
      </c>
      <c r="K29" s="20">
        <f>SUM(D29:G29)-H29-I29+J29</f>
        <v>0.57361998830000005</v>
      </c>
      <c r="L29" s="27"/>
      <c r="M29" s="60"/>
      <c r="N29" s="27"/>
      <c r="X29" s="38"/>
    </row>
    <row r="30" spans="1:24" s="27" customFormat="1">
      <c r="C30" s="31"/>
      <c r="D30" s="53"/>
      <c r="E30" s="49"/>
      <c r="F30" s="58"/>
      <c r="G30" s="59"/>
      <c r="H30" s="59"/>
      <c r="I30" s="53"/>
      <c r="J30" s="36"/>
      <c r="K30" s="36"/>
      <c r="V30" s="39"/>
      <c r="X30" s="38"/>
    </row>
    <row r="31" spans="1:24" s="27" customFormat="1">
      <c r="A31" s="27" t="s">
        <v>91</v>
      </c>
      <c r="D31" s="53"/>
      <c r="E31" s="59"/>
      <c r="F31" s="59"/>
      <c r="G31" s="59"/>
      <c r="H31" s="59"/>
      <c r="I31" s="59"/>
      <c r="J31" s="36"/>
      <c r="K31" s="36"/>
    </row>
    <row r="32" spans="1:24" ht="45">
      <c r="A32" s="105"/>
      <c r="B32" s="105" t="s">
        <v>79</v>
      </c>
      <c r="C32" s="106" t="s">
        <v>16</v>
      </c>
      <c r="D32" s="107" t="s">
        <v>53</v>
      </c>
      <c r="E32" s="108" t="s">
        <v>51</v>
      </c>
      <c r="F32" s="108" t="s">
        <v>52</v>
      </c>
      <c r="G32" s="108" t="s">
        <v>54</v>
      </c>
      <c r="H32" s="109" t="s">
        <v>62</v>
      </c>
      <c r="I32" s="110" t="s">
        <v>77</v>
      </c>
      <c r="J32" s="108" t="s">
        <v>47</v>
      </c>
      <c r="K32" s="105" t="s">
        <v>82</v>
      </c>
      <c r="L32" s="111" t="s">
        <v>92</v>
      </c>
      <c r="M32" s="111" t="s">
        <v>17</v>
      </c>
      <c r="N32" s="112" t="s">
        <v>9</v>
      </c>
      <c r="O32" s="36"/>
    </row>
    <row r="33" spans="1:35" ht="18">
      <c r="A33" s="107" t="s">
        <v>14</v>
      </c>
      <c r="B33" s="113" t="s">
        <v>8</v>
      </c>
      <c r="C33" s="113" t="s">
        <v>10</v>
      </c>
      <c r="D33" s="78" t="s">
        <v>114</v>
      </c>
      <c r="E33" s="76" t="s">
        <v>115</v>
      </c>
      <c r="F33" s="76" t="s">
        <v>116</v>
      </c>
      <c r="G33" s="114" t="s">
        <v>117</v>
      </c>
      <c r="H33" s="77" t="s">
        <v>111</v>
      </c>
      <c r="I33" s="113" t="s">
        <v>85</v>
      </c>
      <c r="J33" s="77" t="s">
        <v>112</v>
      </c>
      <c r="K33" s="78"/>
      <c r="L33" s="76" t="s">
        <v>48</v>
      </c>
      <c r="M33" s="114" t="s">
        <v>12</v>
      </c>
      <c r="N33" s="115" t="s">
        <v>13</v>
      </c>
      <c r="O33" s="40"/>
    </row>
    <row r="34" spans="1:35" s="2" customFormat="1">
      <c r="A34" s="40">
        <v>2017</v>
      </c>
      <c r="B34" s="220">
        <v>-6.8887568519006622E-3</v>
      </c>
      <c r="C34" s="285">
        <v>-6.4543181624129994E-3</v>
      </c>
      <c r="D34" s="186">
        <f>D$29*$C34</f>
        <v>-1.2634227948167159E-3</v>
      </c>
      <c r="E34" s="187">
        <f t="shared" ref="D34:F35" si="1">E$29*$C34</f>
        <v>-4.670987917758975E-4</v>
      </c>
      <c r="F34" s="187">
        <f t="shared" si="1"/>
        <v>-6.1813356220880521E-4</v>
      </c>
      <c r="G34" s="187">
        <f t="shared" ref="G34:G36" si="2">G$29*$C34</f>
        <v>-8.8507116176399583E-4</v>
      </c>
      <c r="H34" s="187">
        <f t="shared" ref="H34:J36" si="3">H$29*$C34</f>
        <v>-3.4291792396900266E-3</v>
      </c>
      <c r="I34" s="117">
        <f t="shared" si="3"/>
        <v>6.0091312057187454E-4</v>
      </c>
      <c r="J34" s="118">
        <f t="shared" si="3"/>
        <v>-3.2968657173605602E-3</v>
      </c>
      <c r="K34" s="289">
        <f t="shared" ref="K34" si="4">SUM(D34:G34)-H34-I34+J34</f>
        <v>-3.7023259088078226E-3</v>
      </c>
      <c r="L34" s="288">
        <f t="shared" ref="L34" si="5">B34-K34</f>
        <v>-3.1864309430928396E-3</v>
      </c>
      <c r="M34" s="287">
        <v>0</v>
      </c>
      <c r="N34" s="286">
        <f t="shared" ref="N34:N35" si="6">L34-M34</f>
        <v>-3.1864309430928396E-3</v>
      </c>
      <c r="O34" s="24"/>
      <c r="P34" s="43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</row>
    <row r="35" spans="1:35">
      <c r="A35" s="40">
        <v>2018</v>
      </c>
      <c r="B35" s="116">
        <v>-6.984204371049841E-3</v>
      </c>
      <c r="C35" s="291">
        <v>7.4486149207856232E-3</v>
      </c>
      <c r="D35" s="116">
        <f t="shared" si="1"/>
        <v>1.458054846991642E-3</v>
      </c>
      <c r="E35" s="54">
        <f t="shared" si="1"/>
        <v>5.3905601526810156E-4</v>
      </c>
      <c r="F35" s="54">
        <f t="shared" si="1"/>
        <v>7.1335790375501762E-4</v>
      </c>
      <c r="G35" s="54">
        <f t="shared" si="2"/>
        <v>1.021417614623399E-3</v>
      </c>
      <c r="H35" s="54">
        <f t="shared" si="3"/>
        <v>3.957449107413402E-3</v>
      </c>
      <c r="I35" s="117">
        <f t="shared" si="3"/>
        <v>-6.9348462895019993E-4</v>
      </c>
      <c r="J35" s="118">
        <f t="shared" si="3"/>
        <v>3.8047525015372967E-3</v>
      </c>
      <c r="K35" s="119">
        <f>SUM(D35:G35)-H35-I35+J35</f>
        <v>4.2726744037122552E-3</v>
      </c>
      <c r="L35" s="55">
        <f>B35-K35</f>
        <v>-1.1256878774762096E-2</v>
      </c>
      <c r="M35" s="54">
        <v>-6.4036103646545012E-4</v>
      </c>
      <c r="N35" s="120">
        <f t="shared" si="6"/>
        <v>-1.0616517738296647E-2</v>
      </c>
      <c r="P35" s="42"/>
      <c r="Q35" s="44"/>
    </row>
    <row r="36" spans="1:35">
      <c r="A36" s="121">
        <v>2019</v>
      </c>
      <c r="B36" s="122">
        <v>-9.405736107476366E-4</v>
      </c>
      <c r="C36" s="290">
        <v>8.4346885792895218E-3</v>
      </c>
      <c r="D36" s="122">
        <f>D$29*$C36</f>
        <v>1.6510772400892232E-3</v>
      </c>
      <c r="E36" s="123">
        <f t="shared" ref="E36:F36" si="7">E$29*$C36</f>
        <v>6.1041813329499055E-4</v>
      </c>
      <c r="F36" s="123">
        <f t="shared" si="7"/>
        <v>8.0779471455261361E-4</v>
      </c>
      <c r="G36" s="123">
        <f t="shared" si="2"/>
        <v>1.1566364458857606E-3</v>
      </c>
      <c r="H36" s="123">
        <f t="shared" si="3"/>
        <v>4.481350042176523E-3</v>
      </c>
      <c r="I36" s="122">
        <f t="shared" si="3"/>
        <v>-7.8529054621904668E-4</v>
      </c>
      <c r="J36" s="123">
        <f t="shared" si="3"/>
        <v>4.3084389263010883E-3</v>
      </c>
      <c r="K36" s="124">
        <f>SUM(D36:G36)-H36-I36+J36</f>
        <v>4.8383059641662002E-3</v>
      </c>
      <c r="L36" s="56">
        <f>B36-K36</f>
        <v>-5.7788795749138368E-3</v>
      </c>
      <c r="M36" s="123">
        <v>9.4882425645594916E-4</v>
      </c>
      <c r="N36" s="125">
        <f>L36-M36</f>
        <v>-6.7277038313697862E-3</v>
      </c>
      <c r="P36" s="42"/>
      <c r="Q36" s="44"/>
    </row>
    <row r="37" spans="1:35">
      <c r="A37" s="40"/>
      <c r="B37" s="54"/>
      <c r="C37" s="54"/>
      <c r="D37" s="54"/>
      <c r="E37" s="54"/>
      <c r="F37" s="54"/>
      <c r="G37" s="54"/>
      <c r="H37" s="54"/>
      <c r="I37" s="54"/>
      <c r="J37" s="54"/>
      <c r="K37" s="55"/>
      <c r="L37" s="55"/>
      <c r="M37" s="54"/>
      <c r="N37" s="55"/>
      <c r="P37" s="42"/>
      <c r="Q37" s="44"/>
    </row>
    <row r="38" spans="1:35" s="27" customFormat="1">
      <c r="A38" s="31" t="s">
        <v>93</v>
      </c>
      <c r="C38" s="36"/>
      <c r="K38" s="56"/>
      <c r="L38" s="44"/>
      <c r="M38" s="57"/>
      <c r="N38" s="39"/>
    </row>
    <row r="39" spans="1:35" ht="45">
      <c r="A39" s="107"/>
      <c r="B39" s="134" t="s">
        <v>79</v>
      </c>
      <c r="C39" s="106" t="s">
        <v>94</v>
      </c>
      <c r="D39" s="107" t="s">
        <v>53</v>
      </c>
      <c r="E39" s="108" t="s">
        <v>51</v>
      </c>
      <c r="F39" s="108" t="s">
        <v>52</v>
      </c>
      <c r="G39" s="108" t="s">
        <v>54</v>
      </c>
      <c r="H39" s="109" t="s">
        <v>62</v>
      </c>
      <c r="I39" s="110" t="s">
        <v>77</v>
      </c>
      <c r="J39" s="135" t="s">
        <v>47</v>
      </c>
      <c r="K39" s="105" t="s">
        <v>82</v>
      </c>
      <c r="L39" s="111" t="s">
        <v>92</v>
      </c>
      <c r="M39" s="111" t="s">
        <v>17</v>
      </c>
      <c r="N39" s="112" t="s">
        <v>9</v>
      </c>
    </row>
    <row r="40" spans="1:35" ht="18">
      <c r="A40" s="121" t="s">
        <v>14</v>
      </c>
      <c r="B40" s="136" t="s">
        <v>8</v>
      </c>
      <c r="C40" s="136" t="s">
        <v>15</v>
      </c>
      <c r="D40" s="78" t="s">
        <v>114</v>
      </c>
      <c r="E40" s="76" t="s">
        <v>115</v>
      </c>
      <c r="F40" s="76" t="s">
        <v>116</v>
      </c>
      <c r="G40" s="114" t="s">
        <v>117</v>
      </c>
      <c r="H40" s="77" t="s">
        <v>111</v>
      </c>
      <c r="I40" s="113" t="s">
        <v>85</v>
      </c>
      <c r="J40" s="77" t="s">
        <v>112</v>
      </c>
      <c r="K40" s="137"/>
      <c r="L40" s="76" t="s">
        <v>48</v>
      </c>
      <c r="M40" s="76" t="s">
        <v>12</v>
      </c>
      <c r="N40" s="115" t="s">
        <v>13</v>
      </c>
    </row>
    <row r="41" spans="1:35">
      <c r="A41" s="40">
        <f>A34</f>
        <v>2017</v>
      </c>
      <c r="B41" s="126">
        <f>$C41*B34</f>
        <v>-1542</v>
      </c>
      <c r="C41" s="127">
        <v>223843</v>
      </c>
      <c r="D41" s="127">
        <f t="shared" ref="D41:J43" si="8">$C41*D34</f>
        <v>-282.80834866015812</v>
      </c>
      <c r="E41" s="128">
        <f t="shared" si="8"/>
        <v>-104.55679484749223</v>
      </c>
      <c r="F41" s="128">
        <f t="shared" si="8"/>
        <v>-138.36487096550559</v>
      </c>
      <c r="G41" s="128">
        <f t="shared" si="8"/>
        <v>-198.11698406273811</v>
      </c>
      <c r="H41" s="128">
        <f t="shared" si="8"/>
        <v>-767.59776854993459</v>
      </c>
      <c r="I41" s="127">
        <f t="shared" si="8"/>
        <v>134.51019564817011</v>
      </c>
      <c r="J41" s="128">
        <f t="shared" si="8"/>
        <v>-737.98031277113989</v>
      </c>
      <c r="K41" s="127">
        <f>SUM(D41:G41)-H41-I41+J41</f>
        <v>-828.73973840526946</v>
      </c>
      <c r="L41" s="129">
        <f t="shared" ref="L41:L42" si="9">B41-K41</f>
        <v>-713.26026159473054</v>
      </c>
      <c r="M41" s="128">
        <f>M34*C41</f>
        <v>0</v>
      </c>
      <c r="N41" s="138">
        <f>(L41-M41)</f>
        <v>-713.26026159473054</v>
      </c>
      <c r="O41" s="154"/>
      <c r="P41" s="48"/>
    </row>
    <row r="42" spans="1:35">
      <c r="A42" s="40">
        <f>A35</f>
        <v>2018</v>
      </c>
      <c r="B42" s="126">
        <f>$C42*B35</f>
        <v>-1635.9999999999998</v>
      </c>
      <c r="C42" s="127">
        <v>234242.85904080467</v>
      </c>
      <c r="D42" s="127">
        <f t="shared" si="8"/>
        <v>341.53893599762523</v>
      </c>
      <c r="E42" s="128">
        <f t="shared" si="8"/>
        <v>126.27002219954376</v>
      </c>
      <c r="F42" s="128">
        <f t="shared" si="8"/>
        <v>167.09899489493051</v>
      </c>
      <c r="G42" s="128">
        <f t="shared" si="8"/>
        <v>239.2597823240238</v>
      </c>
      <c r="H42" s="128">
        <f t="shared" si="8"/>
        <v>927.00419342899579</v>
      </c>
      <c r="I42" s="127">
        <f t="shared" si="8"/>
        <v>-162.44382218614641</v>
      </c>
      <c r="J42" s="128">
        <f t="shared" si="8"/>
        <v>891.23610390274996</v>
      </c>
      <c r="K42" s="127">
        <f t="shared" ref="K42" si="10">SUM(D42:G42)-H42-I42+J42</f>
        <v>1000.8434680760238</v>
      </c>
      <c r="L42" s="129">
        <f t="shared" si="9"/>
        <v>-2636.8434680760238</v>
      </c>
      <c r="M42" s="128">
        <f>M35*C42</f>
        <v>-150</v>
      </c>
      <c r="N42" s="138">
        <f>(L42-M42)</f>
        <v>-2486.8434680760238</v>
      </c>
      <c r="O42" s="154"/>
    </row>
    <row r="43" spans="1:35">
      <c r="A43" s="121">
        <f>A36</f>
        <v>2019</v>
      </c>
      <c r="B43" s="130">
        <f>$C43*B36</f>
        <v>-228.00000000000003</v>
      </c>
      <c r="C43" s="131">
        <v>242405.26992753812</v>
      </c>
      <c r="D43" s="131">
        <f t="shared" si="8"/>
        <v>400.2298240550428</v>
      </c>
      <c r="E43" s="132">
        <f t="shared" si="8"/>
        <v>147.96857237003613</v>
      </c>
      <c r="F43" s="132">
        <f t="shared" si="8"/>
        <v>195.81369582716491</v>
      </c>
      <c r="G43" s="132">
        <f t="shared" si="8"/>
        <v>280.37476987296611</v>
      </c>
      <c r="H43" s="132">
        <f t="shared" si="8"/>
        <v>1086.3028666135845</v>
      </c>
      <c r="I43" s="131">
        <f t="shared" si="8"/>
        <v>-190.35856682777185</v>
      </c>
      <c r="J43" s="132">
        <f t="shared" si="8"/>
        <v>1044.3883008963278</v>
      </c>
      <c r="K43" s="131">
        <f>SUM(D43:G43)-H43-I43+J43</f>
        <v>1172.8308632357252</v>
      </c>
      <c r="L43" s="133">
        <f>B43-K43</f>
        <v>-1400.8308632357252</v>
      </c>
      <c r="M43" s="132">
        <f>M36*C43</f>
        <v>230</v>
      </c>
      <c r="N43" s="139">
        <f>(L43-M43)</f>
        <v>-1630.8308632357252</v>
      </c>
      <c r="O43" s="154"/>
      <c r="U43" s="45"/>
    </row>
    <row r="44" spans="1:35">
      <c r="A44" s="53"/>
      <c r="B44" s="129"/>
      <c r="C44" s="128"/>
      <c r="D44" s="128"/>
      <c r="E44" s="128"/>
      <c r="F44" s="128"/>
      <c r="G44" s="128"/>
      <c r="H44" s="128"/>
      <c r="I44" s="128"/>
      <c r="J44" s="128"/>
      <c r="K44" s="128"/>
      <c r="L44" s="129"/>
      <c r="M44" s="49"/>
      <c r="N44" s="129"/>
      <c r="O44" s="154"/>
      <c r="U44" s="45"/>
    </row>
    <row r="45" spans="1:35" s="27" customFormat="1">
      <c r="B45" s="36"/>
      <c r="C45" s="46"/>
      <c r="D45" s="47"/>
    </row>
    <row r="46" spans="1:35" s="27" customFormat="1">
      <c r="C46" s="31"/>
    </row>
    <row r="47" spans="1:35" s="27" customFormat="1">
      <c r="C47" s="31"/>
    </row>
    <row r="48" spans="1:35" s="27" customFormat="1"/>
    <row r="49" spans="3:12" s="27" customFormat="1"/>
    <row r="50" spans="3:12" s="27" customFormat="1"/>
    <row r="51" spans="3:12" s="27" customFormat="1"/>
    <row r="52" spans="3:12" s="27" customFormat="1"/>
    <row r="53" spans="3:12" s="27" customFormat="1"/>
    <row r="54" spans="3:12" s="27" customFormat="1"/>
    <row r="55" spans="3:12" s="27" customFormat="1">
      <c r="C55" s="31"/>
      <c r="E55" s="36"/>
      <c r="F55" s="36"/>
      <c r="G55" s="49"/>
      <c r="H55" s="49"/>
      <c r="I55" s="50"/>
      <c r="J55" s="50"/>
      <c r="K55" s="36"/>
      <c r="L55" s="36"/>
    </row>
    <row r="56" spans="3:12" s="27" customFormat="1">
      <c r="C56" s="31"/>
      <c r="E56" s="51"/>
      <c r="F56" s="36"/>
      <c r="G56" s="52"/>
      <c r="H56" s="52"/>
      <c r="I56" s="50"/>
      <c r="J56" s="50"/>
      <c r="K56" s="36"/>
      <c r="L56" s="36"/>
    </row>
    <row r="57" spans="3:12" s="27" customFormat="1">
      <c r="C57" s="31"/>
      <c r="E57" s="51"/>
      <c r="F57" s="36"/>
      <c r="G57" s="49"/>
      <c r="H57" s="49"/>
      <c r="I57" s="50"/>
      <c r="J57" s="50"/>
      <c r="K57" s="36"/>
      <c r="L57" s="36"/>
    </row>
    <row r="58" spans="3:12" s="27" customFormat="1">
      <c r="C58" s="31"/>
      <c r="E58" s="140"/>
      <c r="F58" s="36"/>
      <c r="G58" s="49"/>
      <c r="H58" s="49"/>
      <c r="I58" s="50"/>
      <c r="J58" s="50"/>
      <c r="K58" s="36"/>
      <c r="L58" s="36"/>
    </row>
    <row r="59" spans="3:12" s="27" customFormat="1">
      <c r="C59" s="31"/>
      <c r="E59" s="140"/>
      <c r="F59" s="36"/>
      <c r="G59" s="36"/>
      <c r="H59" s="36"/>
      <c r="I59" s="36"/>
      <c r="J59" s="36"/>
      <c r="K59" s="36"/>
      <c r="L59" s="36"/>
    </row>
    <row r="60" spans="3:12" s="27" customFormat="1">
      <c r="C60" s="31"/>
      <c r="E60" s="36"/>
      <c r="F60" s="36"/>
      <c r="G60" s="36"/>
      <c r="H60" s="36"/>
      <c r="I60" s="36"/>
      <c r="J60" s="36"/>
      <c r="K60" s="36"/>
      <c r="L60" s="36"/>
    </row>
    <row r="61" spans="3:12" s="27" customFormat="1">
      <c r="C61" s="31"/>
      <c r="E61" s="36"/>
      <c r="F61" s="36"/>
      <c r="G61" s="36"/>
      <c r="H61" s="36"/>
      <c r="I61" s="36"/>
      <c r="J61" s="36"/>
      <c r="K61" s="36"/>
      <c r="L61" s="36"/>
    </row>
    <row r="62" spans="3:12" s="27" customFormat="1">
      <c r="C62" s="31"/>
    </row>
    <row r="63" spans="3:12" s="27" customFormat="1">
      <c r="C63" s="31"/>
    </row>
    <row r="64" spans="3:12" s="27" customFormat="1">
      <c r="C64" s="31"/>
    </row>
    <row r="65" spans="3:3" s="27" customFormat="1">
      <c r="C65" s="31"/>
    </row>
    <row r="66" spans="3:3" s="27" customFormat="1">
      <c r="C66" s="31"/>
    </row>
    <row r="67" spans="3:3" s="27" customFormat="1">
      <c r="C67" s="31"/>
    </row>
    <row r="68" spans="3:3" s="27" customFormat="1">
      <c r="C68" s="31"/>
    </row>
    <row r="69" spans="3:3" s="27" customFormat="1">
      <c r="C69" s="31"/>
    </row>
    <row r="70" spans="3:3" s="27" customFormat="1">
      <c r="C70" s="31"/>
    </row>
    <row r="71" spans="3:3" s="27" customFormat="1">
      <c r="C71" s="31"/>
    </row>
    <row r="72" spans="3:3" s="27" customFormat="1">
      <c r="C72" s="31"/>
    </row>
    <row r="73" spans="3:3" s="27" customFormat="1">
      <c r="C73" s="31"/>
    </row>
    <row r="74" spans="3:3" s="27" customFormat="1">
      <c r="C74" s="31"/>
    </row>
    <row r="75" spans="3:3" s="27" customFormat="1">
      <c r="C75" s="31"/>
    </row>
    <row r="76" spans="3:3" s="27" customFormat="1">
      <c r="C76" s="31"/>
    </row>
    <row r="77" spans="3:3" s="27" customFormat="1">
      <c r="C77" s="31"/>
    </row>
    <row r="78" spans="3:3" s="27" customFormat="1">
      <c r="C78" s="31"/>
    </row>
    <row r="79" spans="3:3" s="27" customFormat="1">
      <c r="C79" s="31"/>
    </row>
    <row r="80" spans="3:3" s="27" customFormat="1">
      <c r="C80" s="31"/>
    </row>
    <row r="81" spans="3:3" s="27" customFormat="1">
      <c r="C81" s="31"/>
    </row>
    <row r="82" spans="3:3" s="27" customFormat="1">
      <c r="C82" s="31"/>
    </row>
    <row r="83" spans="3:3" s="27" customFormat="1">
      <c r="C83" s="31"/>
    </row>
    <row r="84" spans="3:3" s="27" customFormat="1">
      <c r="C84" s="31"/>
    </row>
    <row r="85" spans="3:3" s="27" customFormat="1">
      <c r="C85" s="31"/>
    </row>
    <row r="86" spans="3:3" s="27" customFormat="1">
      <c r="C86" s="31"/>
    </row>
    <row r="87" spans="3:3" s="27" customFormat="1">
      <c r="C87" s="31"/>
    </row>
    <row r="88" spans="3:3" s="27" customFormat="1">
      <c r="C88" s="31"/>
    </row>
    <row r="89" spans="3:3" s="27" customFormat="1">
      <c r="C89" s="31"/>
    </row>
    <row r="90" spans="3:3" s="27" customFormat="1">
      <c r="C90" s="31"/>
    </row>
    <row r="91" spans="3:3" s="27" customFormat="1">
      <c r="C91" s="31"/>
    </row>
    <row r="92" spans="3:3" s="27" customFormat="1">
      <c r="C92" s="31"/>
    </row>
    <row r="93" spans="3:3" s="27" customFormat="1">
      <c r="C93" s="31"/>
    </row>
    <row r="94" spans="3:3" s="27" customFormat="1">
      <c r="C94" s="31"/>
    </row>
    <row r="95" spans="3:3" s="27" customFormat="1">
      <c r="C95" s="31"/>
    </row>
    <row r="96" spans="3:3" s="27" customFormat="1">
      <c r="C96" s="31"/>
    </row>
    <row r="97" spans="3:3" s="27" customFormat="1">
      <c r="C97" s="31"/>
    </row>
    <row r="98" spans="3:3" s="27" customFormat="1">
      <c r="C98" s="31"/>
    </row>
    <row r="99" spans="3:3" s="27" customFormat="1">
      <c r="C99" s="31"/>
    </row>
    <row r="100" spans="3:3" s="27" customFormat="1">
      <c r="C100" s="31"/>
    </row>
    <row r="101" spans="3:3" s="27" customFormat="1">
      <c r="C101" s="31"/>
    </row>
    <row r="102" spans="3:3" s="27" customFormat="1">
      <c r="C102" s="31"/>
    </row>
    <row r="103" spans="3:3" s="27" customFormat="1">
      <c r="C103" s="31"/>
    </row>
    <row r="104" spans="3:3" s="27" customFormat="1">
      <c r="C104" s="31"/>
    </row>
    <row r="105" spans="3:3" s="27" customFormat="1">
      <c r="C105" s="31"/>
    </row>
    <row r="106" spans="3:3" s="27" customFormat="1">
      <c r="C106" s="31"/>
    </row>
    <row r="107" spans="3:3" s="27" customFormat="1">
      <c r="C107" s="31"/>
    </row>
    <row r="108" spans="3:3" s="27" customFormat="1">
      <c r="C108" s="31"/>
    </row>
    <row r="109" spans="3:3" s="27" customFormat="1">
      <c r="C109" s="31"/>
    </row>
    <row r="110" spans="3:3" s="27" customFormat="1">
      <c r="C110" s="31"/>
    </row>
    <row r="111" spans="3:3" s="27" customFormat="1">
      <c r="C111" s="31"/>
    </row>
    <row r="112" spans="3:3" s="27" customFormat="1">
      <c r="C112" s="31"/>
    </row>
    <row r="113" spans="3:3" s="27" customFormat="1">
      <c r="C113" s="31"/>
    </row>
    <row r="114" spans="3:3" s="27" customFormat="1">
      <c r="C114" s="31"/>
    </row>
    <row r="115" spans="3:3" s="27" customFormat="1">
      <c r="C115" s="31"/>
    </row>
    <row r="116" spans="3:3" s="27" customFormat="1">
      <c r="C116" s="31"/>
    </row>
    <row r="117" spans="3:3" s="27" customFormat="1">
      <c r="C117" s="31"/>
    </row>
    <row r="118" spans="3:3" s="27" customFormat="1">
      <c r="C118" s="31"/>
    </row>
    <row r="119" spans="3:3" s="27" customFormat="1">
      <c r="C119" s="31"/>
    </row>
    <row r="120" spans="3:3" s="27" customFormat="1">
      <c r="C120" s="31"/>
    </row>
    <row r="121" spans="3:3" s="27" customFormat="1">
      <c r="C121" s="31"/>
    </row>
    <row r="122" spans="3:3" s="27" customFormat="1">
      <c r="C122" s="31"/>
    </row>
    <row r="123" spans="3:3" s="27" customFormat="1">
      <c r="C123" s="31"/>
    </row>
    <row r="124" spans="3:3" s="27" customFormat="1">
      <c r="C124" s="31"/>
    </row>
    <row r="125" spans="3:3" s="27" customFormat="1">
      <c r="C125" s="31"/>
    </row>
    <row r="126" spans="3:3" s="27" customFormat="1">
      <c r="C126" s="31"/>
    </row>
    <row r="127" spans="3:3" s="27" customFormat="1">
      <c r="C127" s="31"/>
    </row>
    <row r="128" spans="3:3" s="27" customFormat="1">
      <c r="C128" s="31"/>
    </row>
    <row r="129" spans="3:3" s="27" customFormat="1">
      <c r="C129" s="31"/>
    </row>
    <row r="130" spans="3:3" s="27" customFormat="1">
      <c r="C130" s="31"/>
    </row>
    <row r="131" spans="3:3" s="27" customFormat="1">
      <c r="C131" s="31"/>
    </row>
    <row r="132" spans="3:3" s="27" customFormat="1">
      <c r="C132" s="31"/>
    </row>
    <row r="133" spans="3:3" s="27" customFormat="1">
      <c r="C133" s="31"/>
    </row>
    <row r="134" spans="3:3" s="27" customFormat="1">
      <c r="C134" s="31"/>
    </row>
    <row r="135" spans="3:3" s="27" customFormat="1">
      <c r="C135" s="31"/>
    </row>
    <row r="136" spans="3:3" s="27" customFormat="1">
      <c r="C136" s="31"/>
    </row>
    <row r="137" spans="3:3" s="27" customFormat="1">
      <c r="C137" s="31"/>
    </row>
    <row r="138" spans="3:3" s="27" customFormat="1">
      <c r="C138" s="31"/>
    </row>
    <row r="139" spans="3:3" s="27" customFormat="1">
      <c r="C139" s="31"/>
    </row>
    <row r="140" spans="3:3" s="27" customFormat="1">
      <c r="C140" s="31"/>
    </row>
    <row r="141" spans="3:3" s="27" customFormat="1">
      <c r="C141" s="31"/>
    </row>
    <row r="142" spans="3:3" s="27" customFormat="1">
      <c r="C142" s="31"/>
    </row>
    <row r="143" spans="3:3" s="27" customFormat="1">
      <c r="C143" s="31"/>
    </row>
    <row r="144" spans="3:3" s="27" customFormat="1">
      <c r="C144" s="31"/>
    </row>
    <row r="145" spans="3:3" s="27" customFormat="1">
      <c r="C145" s="31"/>
    </row>
    <row r="146" spans="3:3" s="27" customFormat="1">
      <c r="C146" s="31"/>
    </row>
    <row r="147" spans="3:3" s="27" customFormat="1">
      <c r="C147" s="31"/>
    </row>
    <row r="148" spans="3:3" s="27" customFormat="1">
      <c r="C148" s="31"/>
    </row>
    <row r="149" spans="3:3" s="27" customFormat="1">
      <c r="C149" s="31"/>
    </row>
    <row r="150" spans="3:3" s="27" customFormat="1">
      <c r="C150" s="31"/>
    </row>
    <row r="151" spans="3:3" s="27" customFormat="1">
      <c r="C151" s="31"/>
    </row>
    <row r="152" spans="3:3" s="27" customFormat="1">
      <c r="C152" s="31"/>
    </row>
    <row r="153" spans="3:3" s="27" customFormat="1">
      <c r="C153" s="31"/>
    </row>
    <row r="154" spans="3:3" s="27" customFormat="1">
      <c r="C154" s="31"/>
    </row>
    <row r="155" spans="3:3" s="27" customFormat="1">
      <c r="C155" s="31"/>
    </row>
    <row r="156" spans="3:3" s="27" customFormat="1">
      <c r="C156" s="31"/>
    </row>
    <row r="157" spans="3:3" s="27" customFormat="1">
      <c r="C157" s="31"/>
    </row>
    <row r="158" spans="3:3" s="27" customFormat="1">
      <c r="C158" s="31"/>
    </row>
    <row r="159" spans="3:3" s="27" customFormat="1">
      <c r="C159" s="31"/>
    </row>
    <row r="160" spans="3:3" s="27" customFormat="1">
      <c r="C160" s="31"/>
    </row>
    <row r="161" spans="3:3" s="27" customFormat="1">
      <c r="C161" s="31"/>
    </row>
    <row r="162" spans="3:3" s="27" customFormat="1">
      <c r="C162" s="31"/>
    </row>
    <row r="163" spans="3:3" s="27" customFormat="1">
      <c r="C163" s="31"/>
    </row>
    <row r="164" spans="3:3" s="27" customFormat="1">
      <c r="C164" s="31"/>
    </row>
    <row r="165" spans="3:3" s="27" customFormat="1">
      <c r="C165" s="31"/>
    </row>
    <row r="166" spans="3:3" s="27" customFormat="1">
      <c r="C166" s="31"/>
    </row>
    <row r="167" spans="3:3" s="27" customFormat="1">
      <c r="C167" s="31"/>
    </row>
    <row r="168" spans="3:3" s="27" customFormat="1">
      <c r="C168" s="31"/>
    </row>
    <row r="169" spans="3:3" s="27" customFormat="1">
      <c r="C169" s="31"/>
    </row>
    <row r="170" spans="3:3" s="27" customFormat="1">
      <c r="C170" s="31"/>
    </row>
    <row r="171" spans="3:3" s="27" customFormat="1">
      <c r="C171" s="31"/>
    </row>
    <row r="172" spans="3:3" s="27" customFormat="1">
      <c r="C172" s="31"/>
    </row>
    <row r="173" spans="3:3" s="27" customFormat="1">
      <c r="C173" s="31"/>
    </row>
    <row r="174" spans="3:3" s="27" customFormat="1">
      <c r="C174" s="31"/>
    </row>
    <row r="175" spans="3:3" s="27" customFormat="1">
      <c r="C175" s="31"/>
    </row>
    <row r="176" spans="3:3" s="27" customFormat="1">
      <c r="C176" s="31"/>
    </row>
    <row r="177" spans="3:3" s="27" customFormat="1">
      <c r="C177" s="31"/>
    </row>
    <row r="178" spans="3:3" s="27" customFormat="1">
      <c r="C178" s="31"/>
    </row>
    <row r="179" spans="3:3" s="27" customFormat="1">
      <c r="C179" s="31"/>
    </row>
    <row r="180" spans="3:3" s="27" customFormat="1">
      <c r="C180" s="31"/>
    </row>
    <row r="181" spans="3:3" s="27" customFormat="1">
      <c r="C181" s="31"/>
    </row>
    <row r="182" spans="3:3" s="27" customFormat="1">
      <c r="C182" s="31"/>
    </row>
    <row r="183" spans="3:3" s="27" customFormat="1">
      <c r="C183" s="31"/>
    </row>
    <row r="184" spans="3:3" s="27" customFormat="1">
      <c r="C184" s="31"/>
    </row>
    <row r="185" spans="3:3" s="27" customFormat="1">
      <c r="C185" s="31"/>
    </row>
    <row r="186" spans="3:3" s="27" customFormat="1">
      <c r="C186" s="31"/>
    </row>
    <row r="187" spans="3:3" s="27" customFormat="1">
      <c r="C187" s="31"/>
    </row>
    <row r="188" spans="3:3" s="27" customFormat="1">
      <c r="C188" s="31"/>
    </row>
    <row r="189" spans="3:3" s="27" customFormat="1">
      <c r="C189" s="31"/>
    </row>
    <row r="190" spans="3:3" s="27" customFormat="1">
      <c r="C190" s="31"/>
    </row>
    <row r="191" spans="3:3" s="27" customFormat="1">
      <c r="C191" s="31"/>
    </row>
    <row r="192" spans="3:3" s="27" customFormat="1">
      <c r="C192" s="31"/>
    </row>
    <row r="193" spans="3:3" s="27" customFormat="1">
      <c r="C193" s="31"/>
    </row>
    <row r="194" spans="3:3" s="27" customFormat="1">
      <c r="C194" s="31"/>
    </row>
    <row r="195" spans="3:3" s="27" customFormat="1">
      <c r="C195" s="31"/>
    </row>
    <row r="196" spans="3:3" s="27" customFormat="1">
      <c r="C196" s="31"/>
    </row>
    <row r="197" spans="3:3" s="27" customFormat="1">
      <c r="C197" s="31"/>
    </row>
    <row r="198" spans="3:3" s="27" customFormat="1">
      <c r="C198" s="31"/>
    </row>
    <row r="199" spans="3:3" s="27" customFormat="1">
      <c r="C199" s="31"/>
    </row>
    <row r="200" spans="3:3" s="27" customFormat="1">
      <c r="C200" s="31"/>
    </row>
    <row r="201" spans="3:3" s="27" customFormat="1">
      <c r="C201" s="31"/>
    </row>
    <row r="202" spans="3:3" s="27" customFormat="1">
      <c r="C202" s="31"/>
    </row>
    <row r="203" spans="3:3" s="27" customFormat="1">
      <c r="C203" s="31"/>
    </row>
    <row r="204" spans="3:3" s="27" customFormat="1">
      <c r="C204" s="31"/>
    </row>
    <row r="205" spans="3:3" s="27" customFormat="1">
      <c r="C205" s="31"/>
    </row>
    <row r="206" spans="3:3" s="27" customFormat="1">
      <c r="C206" s="31"/>
    </row>
    <row r="207" spans="3:3" s="27" customFormat="1">
      <c r="C207" s="31"/>
    </row>
    <row r="208" spans="3:3" s="27" customFormat="1">
      <c r="C208" s="31"/>
    </row>
    <row r="209" spans="3:3" s="27" customFormat="1">
      <c r="C209" s="31"/>
    </row>
    <row r="210" spans="3:3" s="27" customFormat="1">
      <c r="C210" s="31"/>
    </row>
    <row r="211" spans="3:3" s="27" customFormat="1">
      <c r="C211" s="31"/>
    </row>
    <row r="212" spans="3:3" s="27" customFormat="1">
      <c r="C212" s="31"/>
    </row>
    <row r="213" spans="3:3" s="27" customFormat="1">
      <c r="C213" s="31"/>
    </row>
    <row r="214" spans="3:3" s="27" customFormat="1">
      <c r="C214" s="31"/>
    </row>
    <row r="215" spans="3:3" s="27" customFormat="1">
      <c r="C215" s="31"/>
    </row>
    <row r="216" spans="3:3" s="27" customFormat="1">
      <c r="C216" s="31"/>
    </row>
    <row r="217" spans="3:3" s="27" customFormat="1">
      <c r="C217" s="31"/>
    </row>
    <row r="218" spans="3:3" s="27" customFormat="1">
      <c r="C218" s="31"/>
    </row>
    <row r="219" spans="3:3" s="27" customFormat="1">
      <c r="C219" s="31"/>
    </row>
    <row r="220" spans="3:3" s="27" customFormat="1">
      <c r="C220" s="31"/>
    </row>
    <row r="221" spans="3:3" s="27" customFormat="1">
      <c r="C221" s="31"/>
    </row>
    <row r="222" spans="3:3" s="27" customFormat="1">
      <c r="C222" s="31"/>
    </row>
    <row r="223" spans="3:3" s="27" customFormat="1">
      <c r="C223" s="31"/>
    </row>
    <row r="224" spans="3:3" s="27" customFormat="1">
      <c r="C224" s="31"/>
    </row>
    <row r="225" spans="3:3" s="27" customFormat="1">
      <c r="C225" s="31"/>
    </row>
    <row r="226" spans="3:3" s="27" customFormat="1">
      <c r="C226" s="31"/>
    </row>
    <row r="227" spans="3:3" s="27" customFormat="1">
      <c r="C227" s="31"/>
    </row>
    <row r="228" spans="3:3" s="27" customFormat="1">
      <c r="C228" s="31"/>
    </row>
    <row r="229" spans="3:3" s="27" customFormat="1">
      <c r="C229" s="31"/>
    </row>
    <row r="230" spans="3:3" s="27" customFormat="1">
      <c r="C230" s="31"/>
    </row>
    <row r="231" spans="3:3" s="27" customFormat="1">
      <c r="C231" s="31"/>
    </row>
    <row r="232" spans="3:3" s="27" customFormat="1">
      <c r="C232" s="31"/>
    </row>
    <row r="233" spans="3:3" s="27" customFormat="1">
      <c r="C233" s="31"/>
    </row>
    <row r="234" spans="3:3" s="27" customFormat="1">
      <c r="C234" s="31"/>
    </row>
    <row r="235" spans="3:3" s="27" customFormat="1">
      <c r="C235" s="31"/>
    </row>
    <row r="236" spans="3:3" s="27" customFormat="1">
      <c r="C236" s="31"/>
    </row>
    <row r="237" spans="3:3" s="27" customFormat="1">
      <c r="C237" s="31"/>
    </row>
    <row r="238" spans="3:3" s="27" customFormat="1">
      <c r="C238" s="31"/>
    </row>
    <row r="239" spans="3:3" s="27" customFormat="1">
      <c r="C239" s="31"/>
    </row>
    <row r="240" spans="3:3" s="27" customFormat="1">
      <c r="C240" s="31"/>
    </row>
    <row r="241" spans="3:3" s="27" customFormat="1">
      <c r="C241" s="31"/>
    </row>
    <row r="242" spans="3:3" s="27" customFormat="1">
      <c r="C242" s="31"/>
    </row>
    <row r="243" spans="3:3" s="27" customFormat="1">
      <c r="C243" s="31"/>
    </row>
    <row r="244" spans="3:3" s="27" customFormat="1">
      <c r="C244" s="31"/>
    </row>
    <row r="245" spans="3:3" s="27" customFormat="1">
      <c r="C245" s="31"/>
    </row>
    <row r="246" spans="3:3" s="27" customFormat="1">
      <c r="C246" s="31"/>
    </row>
    <row r="247" spans="3:3" s="27" customFormat="1">
      <c r="C247" s="31"/>
    </row>
    <row r="248" spans="3:3" s="27" customFormat="1">
      <c r="C248" s="31"/>
    </row>
    <row r="249" spans="3:3" s="27" customFormat="1">
      <c r="C249" s="31"/>
    </row>
    <row r="250" spans="3:3" s="27" customFormat="1">
      <c r="C250" s="31"/>
    </row>
    <row r="251" spans="3:3" s="27" customFormat="1">
      <c r="C251" s="31"/>
    </row>
    <row r="252" spans="3:3" s="27" customFormat="1">
      <c r="C252" s="31"/>
    </row>
    <row r="253" spans="3:3" s="27" customFormat="1">
      <c r="C253" s="31"/>
    </row>
    <row r="254" spans="3:3" s="27" customFormat="1">
      <c r="C254" s="31"/>
    </row>
    <row r="255" spans="3:3" s="27" customFormat="1">
      <c r="C255" s="31"/>
    </row>
    <row r="256" spans="3:3" s="27" customFormat="1">
      <c r="C256" s="31"/>
    </row>
    <row r="257" spans="3:3" s="27" customFormat="1">
      <c r="C257" s="31"/>
    </row>
    <row r="258" spans="3:3" s="27" customFormat="1">
      <c r="C258" s="31"/>
    </row>
    <row r="259" spans="3:3" s="27" customFormat="1">
      <c r="C259" s="31"/>
    </row>
    <row r="260" spans="3:3" s="27" customFormat="1">
      <c r="C260" s="31"/>
    </row>
    <row r="261" spans="3:3" s="27" customFormat="1">
      <c r="C261" s="31"/>
    </row>
    <row r="262" spans="3:3" s="27" customFormat="1">
      <c r="C262" s="31"/>
    </row>
    <row r="263" spans="3:3" s="27" customFormat="1">
      <c r="C263" s="31"/>
    </row>
    <row r="264" spans="3:3" s="27" customFormat="1">
      <c r="C264" s="31"/>
    </row>
    <row r="265" spans="3:3" s="27" customFormat="1">
      <c r="C265" s="31"/>
    </row>
    <row r="266" spans="3:3" s="27" customFormat="1">
      <c r="C266" s="31"/>
    </row>
    <row r="267" spans="3:3" s="27" customFormat="1">
      <c r="C267" s="31"/>
    </row>
    <row r="268" spans="3:3" s="27" customFormat="1">
      <c r="C268" s="31"/>
    </row>
    <row r="269" spans="3:3" s="27" customFormat="1">
      <c r="C269" s="31"/>
    </row>
    <row r="270" spans="3:3" s="27" customFormat="1">
      <c r="C270" s="31"/>
    </row>
    <row r="271" spans="3:3" s="27" customFormat="1">
      <c r="C271" s="31"/>
    </row>
    <row r="272" spans="3:3" s="27" customFormat="1">
      <c r="C272" s="31"/>
    </row>
    <row r="273" spans="3:3" s="27" customFormat="1">
      <c r="C273" s="31"/>
    </row>
    <row r="274" spans="3:3" s="27" customFormat="1">
      <c r="C274" s="31"/>
    </row>
    <row r="275" spans="3:3" s="27" customFormat="1">
      <c r="C275" s="31"/>
    </row>
    <row r="276" spans="3:3" s="27" customFormat="1">
      <c r="C276" s="31"/>
    </row>
    <row r="277" spans="3:3" s="27" customFormat="1">
      <c r="C277" s="31"/>
    </row>
    <row r="278" spans="3:3" s="27" customFormat="1">
      <c r="C278" s="31"/>
    </row>
    <row r="279" spans="3:3" s="27" customFormat="1">
      <c r="C279" s="31"/>
    </row>
    <row r="280" spans="3:3" s="27" customFormat="1">
      <c r="C280" s="31"/>
    </row>
    <row r="281" spans="3:3" s="27" customFormat="1">
      <c r="C281" s="31"/>
    </row>
    <row r="282" spans="3:3" s="27" customFormat="1">
      <c r="C282" s="31"/>
    </row>
    <row r="283" spans="3:3" s="27" customFormat="1">
      <c r="C283" s="31"/>
    </row>
    <row r="284" spans="3:3" s="27" customFormat="1">
      <c r="C284" s="31"/>
    </row>
    <row r="285" spans="3:3" s="27" customFormat="1">
      <c r="C285" s="31"/>
    </row>
    <row r="286" spans="3:3" s="27" customFormat="1">
      <c r="C286" s="31"/>
    </row>
    <row r="287" spans="3:3" s="27" customFormat="1">
      <c r="C287" s="31"/>
    </row>
    <row r="288" spans="3:3" s="27" customFormat="1">
      <c r="C288" s="31"/>
    </row>
    <row r="289" spans="3:3" s="27" customFormat="1">
      <c r="C289" s="31"/>
    </row>
    <row r="290" spans="3:3" s="27" customFormat="1">
      <c r="C290" s="31"/>
    </row>
    <row r="291" spans="3:3" s="27" customFormat="1">
      <c r="C291" s="31"/>
    </row>
    <row r="292" spans="3:3" s="27" customFormat="1">
      <c r="C292" s="31"/>
    </row>
    <row r="293" spans="3:3" s="27" customFormat="1">
      <c r="C293" s="31"/>
    </row>
    <row r="294" spans="3:3" s="27" customFormat="1">
      <c r="C294" s="31"/>
    </row>
    <row r="295" spans="3:3" s="27" customFormat="1">
      <c r="C295" s="31"/>
    </row>
    <row r="296" spans="3:3" s="27" customFormat="1">
      <c r="C296" s="31"/>
    </row>
    <row r="297" spans="3:3" s="27" customFormat="1">
      <c r="C297" s="31"/>
    </row>
    <row r="298" spans="3:3" s="27" customFormat="1">
      <c r="C298" s="31"/>
    </row>
    <row r="299" spans="3:3" s="27" customFormat="1">
      <c r="C299" s="31"/>
    </row>
    <row r="300" spans="3:3" s="27" customFormat="1">
      <c r="C300" s="31"/>
    </row>
    <row r="301" spans="3:3" s="27" customFormat="1">
      <c r="C301" s="31"/>
    </row>
    <row r="302" spans="3:3" s="27" customFormat="1">
      <c r="C302" s="31"/>
    </row>
    <row r="303" spans="3:3" s="27" customFormat="1">
      <c r="C303" s="31"/>
    </row>
    <row r="304" spans="3:3" s="27" customFormat="1">
      <c r="C304" s="31"/>
    </row>
    <row r="305" spans="3:3" s="27" customFormat="1">
      <c r="C305" s="31"/>
    </row>
    <row r="306" spans="3:3" s="27" customFormat="1">
      <c r="C306" s="31"/>
    </row>
    <row r="307" spans="3:3" s="27" customFormat="1">
      <c r="C307" s="31"/>
    </row>
    <row r="308" spans="3:3" s="27" customFormat="1">
      <c r="C308" s="31"/>
    </row>
    <row r="309" spans="3:3" s="27" customFormat="1">
      <c r="C309" s="31"/>
    </row>
    <row r="310" spans="3:3" s="27" customFormat="1">
      <c r="C310" s="31"/>
    </row>
    <row r="311" spans="3:3" s="27" customFormat="1">
      <c r="C311" s="31"/>
    </row>
    <row r="312" spans="3:3" s="27" customFormat="1">
      <c r="C312" s="31"/>
    </row>
    <row r="313" spans="3:3" s="27" customFormat="1">
      <c r="C313" s="31"/>
    </row>
    <row r="314" spans="3:3" s="27" customFormat="1">
      <c r="C314" s="31"/>
    </row>
    <row r="315" spans="3:3" s="27" customFormat="1">
      <c r="C315" s="31"/>
    </row>
    <row r="316" spans="3:3" s="27" customFormat="1">
      <c r="C316" s="31"/>
    </row>
    <row r="317" spans="3:3" s="27" customFormat="1">
      <c r="C317" s="31"/>
    </row>
    <row r="318" spans="3:3" s="27" customFormat="1">
      <c r="C318" s="31"/>
    </row>
    <row r="319" spans="3:3" s="27" customFormat="1">
      <c r="C319" s="31"/>
    </row>
    <row r="320" spans="3:3" s="27" customFormat="1">
      <c r="C320" s="31"/>
    </row>
    <row r="321" spans="3:3" s="27" customFormat="1">
      <c r="C321" s="31"/>
    </row>
    <row r="322" spans="3:3" s="27" customFormat="1">
      <c r="C322" s="31"/>
    </row>
    <row r="323" spans="3:3" s="27" customFormat="1">
      <c r="C323" s="31"/>
    </row>
    <row r="324" spans="3:3" s="27" customFormat="1">
      <c r="C324" s="31"/>
    </row>
    <row r="325" spans="3:3" s="27" customFormat="1">
      <c r="C325" s="31"/>
    </row>
    <row r="326" spans="3:3" s="27" customFormat="1">
      <c r="C326" s="31"/>
    </row>
    <row r="327" spans="3:3" s="27" customFormat="1">
      <c r="C327" s="31"/>
    </row>
    <row r="328" spans="3:3" s="27" customFormat="1">
      <c r="C328" s="31"/>
    </row>
    <row r="329" spans="3:3" s="27" customFormat="1">
      <c r="C329" s="31"/>
    </row>
    <row r="330" spans="3:3" s="27" customFormat="1">
      <c r="C330" s="31"/>
    </row>
    <row r="331" spans="3:3" s="27" customFormat="1">
      <c r="C331" s="31"/>
    </row>
    <row r="332" spans="3:3" s="27" customFormat="1">
      <c r="C332" s="31"/>
    </row>
    <row r="333" spans="3:3" s="27" customFormat="1">
      <c r="C333" s="31"/>
    </row>
    <row r="334" spans="3:3" s="27" customFormat="1">
      <c r="C334" s="31"/>
    </row>
    <row r="335" spans="3:3" s="27" customFormat="1">
      <c r="C335" s="31"/>
    </row>
    <row r="336" spans="3:3" s="27" customFormat="1">
      <c r="C336" s="31"/>
    </row>
    <row r="337" spans="3:3" s="27" customFormat="1">
      <c r="C337" s="31"/>
    </row>
    <row r="338" spans="3:3" s="27" customFormat="1">
      <c r="C338" s="31"/>
    </row>
    <row r="339" spans="3:3" s="27" customFormat="1">
      <c r="C339" s="31"/>
    </row>
    <row r="340" spans="3:3" s="27" customFormat="1">
      <c r="C340" s="31"/>
    </row>
    <row r="341" spans="3:3" s="27" customFormat="1">
      <c r="C341" s="31"/>
    </row>
    <row r="342" spans="3:3" s="27" customFormat="1">
      <c r="C342" s="31"/>
    </row>
    <row r="343" spans="3:3" s="27" customFormat="1">
      <c r="C343" s="31"/>
    </row>
    <row r="344" spans="3:3" s="27" customFormat="1">
      <c r="C344" s="31"/>
    </row>
    <row r="345" spans="3:3" s="27" customFormat="1">
      <c r="C345" s="31"/>
    </row>
    <row r="346" spans="3:3" s="27" customFormat="1">
      <c r="C346" s="31"/>
    </row>
    <row r="347" spans="3:3" s="27" customFormat="1">
      <c r="C347" s="31"/>
    </row>
    <row r="348" spans="3:3" s="27" customFormat="1">
      <c r="C348" s="31"/>
    </row>
    <row r="349" spans="3:3" s="27" customFormat="1">
      <c r="C349" s="31"/>
    </row>
    <row r="350" spans="3:3" s="27" customFormat="1">
      <c r="C350" s="31"/>
    </row>
    <row r="351" spans="3:3" s="27" customFormat="1">
      <c r="C351" s="31"/>
    </row>
    <row r="352" spans="3:3" s="27" customFormat="1">
      <c r="C352" s="31"/>
    </row>
    <row r="353" spans="3:3" s="27" customFormat="1">
      <c r="C353" s="31"/>
    </row>
    <row r="354" spans="3:3" s="27" customFormat="1">
      <c r="C354" s="31"/>
    </row>
    <row r="355" spans="3:3" s="27" customFormat="1">
      <c r="C355" s="31"/>
    </row>
    <row r="356" spans="3:3" s="27" customFormat="1">
      <c r="C356" s="31"/>
    </row>
    <row r="357" spans="3:3" s="27" customFormat="1">
      <c r="C357" s="31"/>
    </row>
    <row r="358" spans="3:3" s="27" customFormat="1">
      <c r="C358" s="31"/>
    </row>
    <row r="359" spans="3:3" s="27" customFormat="1">
      <c r="C359" s="31"/>
    </row>
    <row r="360" spans="3:3" s="27" customFormat="1">
      <c r="C360" s="31"/>
    </row>
    <row r="361" spans="3:3" s="27" customFormat="1">
      <c r="C361" s="31"/>
    </row>
    <row r="362" spans="3:3" s="27" customFormat="1">
      <c r="C362" s="31"/>
    </row>
    <row r="363" spans="3:3" s="27" customFormat="1">
      <c r="C363" s="31"/>
    </row>
    <row r="364" spans="3:3" s="27" customFormat="1">
      <c r="C364" s="31"/>
    </row>
    <row r="365" spans="3:3" s="27" customFormat="1">
      <c r="C365" s="31"/>
    </row>
    <row r="366" spans="3:3" s="27" customFormat="1">
      <c r="C366" s="31"/>
    </row>
    <row r="367" spans="3:3" s="27" customFormat="1">
      <c r="C367" s="31"/>
    </row>
    <row r="368" spans="3:3" s="27" customFormat="1">
      <c r="C368" s="31"/>
    </row>
    <row r="369" spans="3:3" s="27" customFormat="1">
      <c r="C369" s="31"/>
    </row>
    <row r="370" spans="3:3" s="27" customFormat="1">
      <c r="C370" s="31"/>
    </row>
    <row r="371" spans="3:3" s="27" customFormat="1">
      <c r="C371" s="31"/>
    </row>
    <row r="372" spans="3:3" s="27" customFormat="1">
      <c r="C372" s="31"/>
    </row>
    <row r="373" spans="3:3" s="27" customFormat="1">
      <c r="C373" s="31"/>
    </row>
    <row r="374" spans="3:3" s="27" customFormat="1">
      <c r="C374" s="31"/>
    </row>
    <row r="375" spans="3:3" s="27" customFormat="1">
      <c r="C375" s="31"/>
    </row>
    <row r="376" spans="3:3" s="27" customFormat="1">
      <c r="C376" s="31"/>
    </row>
    <row r="377" spans="3:3" s="27" customFormat="1">
      <c r="C377" s="31"/>
    </row>
    <row r="378" spans="3:3" s="27" customFormat="1">
      <c r="C378" s="31"/>
    </row>
    <row r="379" spans="3:3" s="27" customFormat="1">
      <c r="C379" s="31"/>
    </row>
    <row r="380" spans="3:3" s="27" customFormat="1">
      <c r="C380" s="31"/>
    </row>
    <row r="381" spans="3:3" s="27" customFormat="1">
      <c r="C381" s="31"/>
    </row>
    <row r="382" spans="3:3" s="27" customFormat="1">
      <c r="C382" s="31"/>
    </row>
    <row r="383" spans="3:3" s="27" customFormat="1">
      <c r="C383" s="31"/>
    </row>
    <row r="384" spans="3:3" s="27" customFormat="1">
      <c r="C384" s="31"/>
    </row>
    <row r="385" spans="3:3" s="27" customFormat="1">
      <c r="C385" s="31"/>
    </row>
    <row r="386" spans="3:3" s="27" customFormat="1">
      <c r="C386" s="31"/>
    </row>
    <row r="387" spans="3:3" s="27" customFormat="1">
      <c r="C387" s="31"/>
    </row>
    <row r="388" spans="3:3" s="27" customFormat="1">
      <c r="C388" s="31"/>
    </row>
    <row r="389" spans="3:3" s="27" customFormat="1">
      <c r="C389" s="31"/>
    </row>
    <row r="390" spans="3:3" s="27" customFormat="1">
      <c r="C390" s="31"/>
    </row>
    <row r="391" spans="3:3" s="27" customFormat="1">
      <c r="C391" s="31"/>
    </row>
    <row r="392" spans="3:3" s="27" customFormat="1">
      <c r="C392" s="31"/>
    </row>
    <row r="393" spans="3:3" s="27" customFormat="1">
      <c r="C393" s="31"/>
    </row>
    <row r="394" spans="3:3" s="27" customFormat="1">
      <c r="C394" s="31"/>
    </row>
    <row r="395" spans="3:3" s="27" customFormat="1">
      <c r="C395" s="31"/>
    </row>
    <row r="396" spans="3:3" s="27" customFormat="1">
      <c r="C396" s="31"/>
    </row>
    <row r="397" spans="3:3" s="27" customFormat="1">
      <c r="C397" s="31"/>
    </row>
    <row r="398" spans="3:3" s="27" customFormat="1">
      <c r="C398" s="31"/>
    </row>
    <row r="399" spans="3:3" s="27" customFormat="1">
      <c r="C399" s="31"/>
    </row>
    <row r="400" spans="3:3" s="27" customFormat="1">
      <c r="C400" s="31"/>
    </row>
    <row r="401" spans="3:3" s="27" customFormat="1">
      <c r="C401" s="31"/>
    </row>
    <row r="402" spans="3:3" s="27" customFormat="1">
      <c r="C402" s="31"/>
    </row>
    <row r="403" spans="3:3" s="27" customFormat="1">
      <c r="C403" s="31"/>
    </row>
    <row r="404" spans="3:3" s="27" customFormat="1">
      <c r="C404" s="31"/>
    </row>
    <row r="405" spans="3:3" s="27" customFormat="1">
      <c r="C405" s="31"/>
    </row>
    <row r="406" spans="3:3" s="27" customFormat="1">
      <c r="C406" s="31"/>
    </row>
    <row r="407" spans="3:3" s="27" customFormat="1">
      <c r="C407" s="31"/>
    </row>
    <row r="408" spans="3:3" s="27" customFormat="1">
      <c r="C408" s="31"/>
    </row>
    <row r="409" spans="3:3" s="27" customFormat="1">
      <c r="C409" s="31"/>
    </row>
    <row r="410" spans="3:3" s="27" customFormat="1">
      <c r="C410" s="31"/>
    </row>
    <row r="411" spans="3:3" s="27" customFormat="1">
      <c r="C411" s="31"/>
    </row>
    <row r="412" spans="3:3" s="27" customFormat="1">
      <c r="C412" s="31"/>
    </row>
    <row r="413" spans="3:3" s="27" customFormat="1">
      <c r="C413" s="31"/>
    </row>
    <row r="414" spans="3:3" s="27" customFormat="1">
      <c r="C414" s="31"/>
    </row>
    <row r="415" spans="3:3" s="27" customFormat="1">
      <c r="C415" s="31"/>
    </row>
    <row r="416" spans="3:3" s="27" customFormat="1">
      <c r="C416" s="31"/>
    </row>
    <row r="417" spans="3:3" s="27" customFormat="1">
      <c r="C417" s="31"/>
    </row>
    <row r="418" spans="3:3" s="27" customFormat="1">
      <c r="C418" s="31"/>
    </row>
    <row r="419" spans="3:3" s="27" customFormat="1">
      <c r="C419" s="31"/>
    </row>
    <row r="420" spans="3:3" s="27" customFormat="1">
      <c r="C420" s="31"/>
    </row>
    <row r="421" spans="3:3" s="27" customFormat="1">
      <c r="C421" s="31"/>
    </row>
    <row r="422" spans="3:3" s="27" customFormat="1">
      <c r="C422" s="31"/>
    </row>
    <row r="423" spans="3:3" s="27" customFormat="1">
      <c r="C423" s="31"/>
    </row>
    <row r="424" spans="3:3" s="27" customFormat="1">
      <c r="C424" s="31"/>
    </row>
    <row r="425" spans="3:3" s="27" customFormat="1">
      <c r="C425" s="31"/>
    </row>
    <row r="426" spans="3:3" s="27" customFormat="1">
      <c r="C426" s="31"/>
    </row>
    <row r="427" spans="3:3" s="27" customFormat="1">
      <c r="C427" s="31"/>
    </row>
    <row r="428" spans="3:3" s="27" customFormat="1">
      <c r="C428" s="31"/>
    </row>
    <row r="429" spans="3:3" s="27" customFormat="1">
      <c r="C429" s="31"/>
    </row>
    <row r="430" spans="3:3" s="27" customFormat="1">
      <c r="C430" s="31"/>
    </row>
    <row r="431" spans="3:3" s="27" customFormat="1">
      <c r="C431" s="31"/>
    </row>
    <row r="432" spans="3:3" s="27" customFormat="1">
      <c r="C432" s="31"/>
    </row>
    <row r="433" spans="3:3" s="27" customFormat="1">
      <c r="C433" s="31"/>
    </row>
    <row r="434" spans="3:3" s="27" customFormat="1">
      <c r="C434" s="31"/>
    </row>
    <row r="435" spans="3:3" s="27" customFormat="1">
      <c r="C435" s="31"/>
    </row>
    <row r="436" spans="3:3" s="27" customFormat="1">
      <c r="C436" s="31"/>
    </row>
    <row r="437" spans="3:3" s="27" customFormat="1">
      <c r="C437" s="31"/>
    </row>
    <row r="438" spans="3:3" s="27" customFormat="1">
      <c r="C438" s="31"/>
    </row>
    <row r="439" spans="3:3" s="27" customFormat="1">
      <c r="C439" s="31"/>
    </row>
    <row r="440" spans="3:3" s="27" customFormat="1">
      <c r="C440" s="31"/>
    </row>
    <row r="441" spans="3:3" s="27" customFormat="1">
      <c r="C441" s="31"/>
    </row>
    <row r="442" spans="3:3" s="27" customFormat="1">
      <c r="C442" s="31"/>
    </row>
    <row r="443" spans="3:3" s="27" customFormat="1">
      <c r="C443" s="31"/>
    </row>
    <row r="444" spans="3:3" s="27" customFormat="1">
      <c r="C444" s="31"/>
    </row>
    <row r="445" spans="3:3" s="27" customFormat="1">
      <c r="C445" s="31"/>
    </row>
    <row r="446" spans="3:3" s="27" customFormat="1">
      <c r="C446" s="31"/>
    </row>
    <row r="447" spans="3:3" s="27" customFormat="1">
      <c r="C447" s="31"/>
    </row>
    <row r="448" spans="3:3" s="27" customFormat="1">
      <c r="C448" s="31"/>
    </row>
    <row r="449" spans="3:3" s="27" customFormat="1">
      <c r="C449" s="31"/>
    </row>
    <row r="450" spans="3:3" s="27" customFormat="1">
      <c r="C450" s="31"/>
    </row>
    <row r="451" spans="3:3" s="27" customFormat="1">
      <c r="C451" s="31"/>
    </row>
    <row r="452" spans="3:3" s="27" customFormat="1">
      <c r="C452" s="31"/>
    </row>
    <row r="453" spans="3:3" s="27" customFormat="1">
      <c r="C453" s="31"/>
    </row>
    <row r="454" spans="3:3" s="27" customFormat="1">
      <c r="C454" s="31"/>
    </row>
    <row r="455" spans="3:3" s="27" customFormat="1">
      <c r="C455" s="31"/>
    </row>
    <row r="456" spans="3:3" s="27" customFormat="1">
      <c r="C456" s="31"/>
    </row>
    <row r="457" spans="3:3" s="27" customFormat="1">
      <c r="C457" s="31"/>
    </row>
    <row r="458" spans="3:3" s="27" customFormat="1">
      <c r="C458" s="31"/>
    </row>
    <row r="459" spans="3:3" s="27" customFormat="1">
      <c r="C459" s="31"/>
    </row>
    <row r="460" spans="3:3" s="27" customFormat="1">
      <c r="C460" s="31"/>
    </row>
    <row r="461" spans="3:3" s="27" customFormat="1">
      <c r="C461" s="31"/>
    </row>
    <row r="462" spans="3:3" s="27" customFormat="1">
      <c r="C462" s="31"/>
    </row>
    <row r="463" spans="3:3" s="27" customFormat="1">
      <c r="C463" s="31"/>
    </row>
    <row r="464" spans="3:3" s="27" customFormat="1">
      <c r="C464" s="31"/>
    </row>
    <row r="465" spans="3:3" s="27" customFormat="1">
      <c r="C465" s="31"/>
    </row>
    <row r="466" spans="3:3" s="27" customFormat="1">
      <c r="C466" s="31"/>
    </row>
    <row r="467" spans="3:3" s="27" customFormat="1">
      <c r="C467" s="31"/>
    </row>
    <row r="468" spans="3:3" s="27" customFormat="1">
      <c r="C468" s="31"/>
    </row>
    <row r="469" spans="3:3" s="27" customFormat="1">
      <c r="C469" s="31"/>
    </row>
    <row r="470" spans="3:3" s="27" customFormat="1">
      <c r="C470" s="31"/>
    </row>
    <row r="471" spans="3:3" s="27" customFormat="1">
      <c r="C471" s="31"/>
    </row>
    <row r="472" spans="3:3" s="27" customFormat="1">
      <c r="C472" s="31"/>
    </row>
    <row r="473" spans="3:3" s="27" customFormat="1">
      <c r="C473" s="31"/>
    </row>
    <row r="474" spans="3:3" s="27" customFormat="1">
      <c r="C474" s="31"/>
    </row>
    <row r="475" spans="3:3" s="27" customFormat="1">
      <c r="C475" s="31"/>
    </row>
    <row r="476" spans="3:3" s="27" customFormat="1">
      <c r="C476" s="31"/>
    </row>
    <row r="477" spans="3:3" s="27" customFormat="1">
      <c r="C477" s="31"/>
    </row>
    <row r="478" spans="3:3" s="27" customFormat="1">
      <c r="C478" s="31"/>
    </row>
    <row r="479" spans="3:3" s="27" customFormat="1">
      <c r="C479" s="31"/>
    </row>
    <row r="480" spans="3:3" s="27" customFormat="1">
      <c r="C480" s="31"/>
    </row>
    <row r="481" spans="3:3" s="27" customFormat="1">
      <c r="C481" s="31"/>
    </row>
    <row r="482" spans="3:3" s="27" customFormat="1">
      <c r="C482" s="31"/>
    </row>
    <row r="483" spans="3:3" s="27" customFormat="1">
      <c r="C483" s="31"/>
    </row>
    <row r="484" spans="3:3" s="27" customFormat="1">
      <c r="C484" s="31"/>
    </row>
    <row r="485" spans="3:3" s="27" customFormat="1">
      <c r="C485" s="31"/>
    </row>
    <row r="486" spans="3:3" s="27" customFormat="1">
      <c r="C486" s="31"/>
    </row>
    <row r="487" spans="3:3" s="27" customFormat="1">
      <c r="C487" s="31"/>
    </row>
    <row r="488" spans="3:3" s="27" customFormat="1">
      <c r="C488" s="31"/>
    </row>
    <row r="489" spans="3:3" s="27" customFormat="1">
      <c r="C489" s="31"/>
    </row>
    <row r="490" spans="3:3" s="27" customFormat="1">
      <c r="C490" s="31"/>
    </row>
    <row r="491" spans="3:3" s="27" customFormat="1">
      <c r="C491" s="31"/>
    </row>
    <row r="492" spans="3:3" s="27" customFormat="1">
      <c r="C492" s="31"/>
    </row>
    <row r="493" spans="3:3" s="27" customFormat="1">
      <c r="C493" s="31"/>
    </row>
    <row r="494" spans="3:3" s="27" customFormat="1">
      <c r="C494" s="31"/>
    </row>
    <row r="495" spans="3:3" s="27" customFormat="1">
      <c r="C495" s="31"/>
    </row>
    <row r="496" spans="3:3" s="27" customFormat="1">
      <c r="C496" s="31"/>
    </row>
    <row r="497" spans="3:3" s="27" customFormat="1">
      <c r="C497" s="31"/>
    </row>
    <row r="498" spans="3:3" s="27" customFormat="1">
      <c r="C498" s="31"/>
    </row>
    <row r="499" spans="3:3" s="27" customFormat="1">
      <c r="C499" s="31"/>
    </row>
    <row r="500" spans="3:3" s="27" customFormat="1">
      <c r="C500" s="31"/>
    </row>
    <row r="501" spans="3:3" s="27" customFormat="1">
      <c r="C501" s="31"/>
    </row>
    <row r="502" spans="3:3" s="27" customFormat="1">
      <c r="C502" s="31"/>
    </row>
    <row r="503" spans="3:3" s="27" customFormat="1">
      <c r="C503" s="31"/>
    </row>
    <row r="504" spans="3:3" s="27" customFormat="1">
      <c r="C504" s="31"/>
    </row>
    <row r="505" spans="3:3" s="27" customFormat="1">
      <c r="C505" s="31"/>
    </row>
    <row r="506" spans="3:3" s="27" customFormat="1">
      <c r="C506" s="31"/>
    </row>
    <row r="507" spans="3:3" s="27" customFormat="1">
      <c r="C507" s="31"/>
    </row>
    <row r="508" spans="3:3" s="27" customFormat="1">
      <c r="C508" s="31"/>
    </row>
    <row r="509" spans="3:3" s="27" customFormat="1">
      <c r="C509" s="31"/>
    </row>
    <row r="510" spans="3:3" s="27" customFormat="1">
      <c r="C510" s="31"/>
    </row>
    <row r="511" spans="3:3" s="27" customFormat="1">
      <c r="C511" s="31"/>
    </row>
    <row r="512" spans="3:3" s="27" customFormat="1">
      <c r="C512" s="31"/>
    </row>
    <row r="513" spans="3:3" s="27" customFormat="1">
      <c r="C513" s="31"/>
    </row>
    <row r="514" spans="3:3" s="27" customFormat="1">
      <c r="C514" s="31"/>
    </row>
    <row r="515" spans="3:3" s="27" customFormat="1">
      <c r="C515" s="31"/>
    </row>
    <row r="516" spans="3:3" s="27" customFormat="1">
      <c r="C516" s="31"/>
    </row>
    <row r="517" spans="3:3" s="27" customFormat="1">
      <c r="C517" s="31"/>
    </row>
    <row r="518" spans="3:3" s="27" customFormat="1">
      <c r="C518" s="31"/>
    </row>
    <row r="519" spans="3:3" s="27" customFormat="1">
      <c r="C519" s="31"/>
    </row>
    <row r="520" spans="3:3" s="27" customFormat="1">
      <c r="C520" s="31"/>
    </row>
    <row r="521" spans="3:3" s="27" customFormat="1">
      <c r="C521" s="31"/>
    </row>
    <row r="522" spans="3:3" s="27" customFormat="1">
      <c r="C522" s="31"/>
    </row>
    <row r="523" spans="3:3" s="27" customFormat="1">
      <c r="C523" s="31"/>
    </row>
    <row r="524" spans="3:3" s="27" customFormat="1">
      <c r="C524" s="31"/>
    </row>
    <row r="525" spans="3:3" s="27" customFormat="1">
      <c r="C525" s="31"/>
    </row>
    <row r="526" spans="3:3" s="27" customFormat="1">
      <c r="C526" s="31"/>
    </row>
    <row r="527" spans="3:3" s="27" customFormat="1">
      <c r="C527" s="31"/>
    </row>
    <row r="528" spans="3:3" s="27" customFormat="1">
      <c r="C528" s="31"/>
    </row>
    <row r="529" spans="3:3" s="27" customFormat="1">
      <c r="C529" s="31"/>
    </row>
    <row r="530" spans="3:3" s="27" customFormat="1">
      <c r="C530" s="31"/>
    </row>
    <row r="531" spans="3:3" s="27" customFormat="1">
      <c r="C531" s="31"/>
    </row>
    <row r="532" spans="3:3" s="27" customFormat="1">
      <c r="C532" s="31"/>
    </row>
    <row r="533" spans="3:3" s="27" customFormat="1">
      <c r="C533" s="31"/>
    </row>
    <row r="534" spans="3:3" s="27" customFormat="1">
      <c r="C534" s="31"/>
    </row>
    <row r="535" spans="3:3" s="27" customFormat="1">
      <c r="C535" s="31"/>
    </row>
    <row r="536" spans="3:3" s="27" customFormat="1">
      <c r="C536" s="31"/>
    </row>
    <row r="537" spans="3:3" s="27" customFormat="1">
      <c r="C537" s="31"/>
    </row>
    <row r="538" spans="3:3" s="27" customFormat="1">
      <c r="C538" s="31"/>
    </row>
    <row r="539" spans="3:3" s="27" customFormat="1">
      <c r="C539" s="31"/>
    </row>
    <row r="540" spans="3:3" s="27" customFormat="1">
      <c r="C540" s="31"/>
    </row>
    <row r="541" spans="3:3" s="27" customFormat="1">
      <c r="C541" s="31"/>
    </row>
    <row r="542" spans="3:3" s="27" customFormat="1">
      <c r="C542" s="31"/>
    </row>
    <row r="543" spans="3:3" s="27" customFormat="1">
      <c r="C543" s="31"/>
    </row>
    <row r="544" spans="3:3" s="27" customFormat="1">
      <c r="C544" s="31"/>
    </row>
    <row r="545" spans="3:3" s="27" customFormat="1">
      <c r="C545" s="31"/>
    </row>
    <row r="546" spans="3:3" s="27" customFormat="1">
      <c r="C546" s="31"/>
    </row>
    <row r="547" spans="3:3" s="27" customFormat="1">
      <c r="C547" s="31"/>
    </row>
    <row r="548" spans="3:3" s="27" customFormat="1">
      <c r="C548" s="31"/>
    </row>
    <row r="549" spans="3:3" s="27" customFormat="1">
      <c r="C549" s="31"/>
    </row>
    <row r="550" spans="3:3" s="27" customFormat="1">
      <c r="C550" s="31"/>
    </row>
    <row r="551" spans="3:3" s="27" customFormat="1">
      <c r="C551" s="31"/>
    </row>
    <row r="552" spans="3:3" s="27" customFormat="1">
      <c r="C552" s="31"/>
    </row>
    <row r="553" spans="3:3" s="27" customFormat="1">
      <c r="C553" s="31"/>
    </row>
    <row r="554" spans="3:3" s="27" customFormat="1">
      <c r="C554" s="31"/>
    </row>
    <row r="555" spans="3:3" s="27" customFormat="1">
      <c r="C555" s="31"/>
    </row>
    <row r="556" spans="3:3" s="27" customFormat="1">
      <c r="C556" s="31"/>
    </row>
    <row r="557" spans="3:3" s="27" customFormat="1">
      <c r="C557" s="31"/>
    </row>
    <row r="558" spans="3:3" s="27" customFormat="1">
      <c r="C558" s="31"/>
    </row>
    <row r="559" spans="3:3" s="27" customFormat="1">
      <c r="C559" s="31"/>
    </row>
    <row r="560" spans="3:3" s="27" customFormat="1">
      <c r="C560" s="31"/>
    </row>
    <row r="561" spans="3:3" s="27" customFormat="1">
      <c r="C561" s="31"/>
    </row>
    <row r="562" spans="3:3" s="27" customFormat="1">
      <c r="C562" s="31"/>
    </row>
    <row r="563" spans="3:3" s="27" customFormat="1">
      <c r="C563" s="31"/>
    </row>
    <row r="564" spans="3:3" s="27" customFormat="1">
      <c r="C564" s="31"/>
    </row>
    <row r="565" spans="3:3" s="27" customFormat="1">
      <c r="C565" s="31"/>
    </row>
    <row r="566" spans="3:3" s="27" customFormat="1">
      <c r="C566" s="31"/>
    </row>
    <row r="567" spans="3:3" s="27" customFormat="1">
      <c r="C567" s="31"/>
    </row>
    <row r="568" spans="3:3" s="27" customFormat="1">
      <c r="C568" s="31"/>
    </row>
    <row r="569" spans="3:3" s="27" customFormat="1">
      <c r="C569" s="31"/>
    </row>
    <row r="570" spans="3:3" s="27" customFormat="1">
      <c r="C570" s="31"/>
    </row>
    <row r="571" spans="3:3" s="27" customFormat="1">
      <c r="C571" s="31"/>
    </row>
    <row r="572" spans="3:3" s="27" customFormat="1">
      <c r="C572" s="31"/>
    </row>
    <row r="573" spans="3:3" s="27" customFormat="1">
      <c r="C573" s="31"/>
    </row>
    <row r="574" spans="3:3" s="27" customFormat="1">
      <c r="C574" s="31"/>
    </row>
    <row r="575" spans="3:3" s="27" customFormat="1">
      <c r="C575" s="31"/>
    </row>
    <row r="576" spans="3:3" s="27" customFormat="1">
      <c r="C576" s="31"/>
    </row>
    <row r="577" spans="3:3" s="27" customFormat="1">
      <c r="C577" s="31"/>
    </row>
    <row r="578" spans="3:3" s="27" customFormat="1">
      <c r="C578" s="31"/>
    </row>
    <row r="579" spans="3:3" s="27" customFormat="1">
      <c r="C579" s="31"/>
    </row>
    <row r="580" spans="3:3" s="27" customFormat="1">
      <c r="C580" s="31"/>
    </row>
    <row r="581" spans="3:3" s="27" customFormat="1">
      <c r="C581" s="31"/>
    </row>
    <row r="582" spans="3:3" s="27" customFormat="1">
      <c r="C582" s="31"/>
    </row>
    <row r="583" spans="3:3" s="27" customFormat="1">
      <c r="C583" s="31"/>
    </row>
    <row r="584" spans="3:3" s="27" customFormat="1">
      <c r="C584" s="31"/>
    </row>
    <row r="585" spans="3:3" s="27" customFormat="1">
      <c r="C585" s="31"/>
    </row>
    <row r="586" spans="3:3" s="27" customFormat="1">
      <c r="C586" s="31"/>
    </row>
    <row r="587" spans="3:3" s="27" customFormat="1">
      <c r="C587" s="31"/>
    </row>
    <row r="588" spans="3:3" s="27" customFormat="1">
      <c r="C588" s="31"/>
    </row>
    <row r="589" spans="3:3" s="27" customFormat="1">
      <c r="C589" s="31"/>
    </row>
    <row r="590" spans="3:3" s="27" customFormat="1">
      <c r="C590" s="31"/>
    </row>
    <row r="591" spans="3:3" s="27" customFormat="1">
      <c r="C591" s="31"/>
    </row>
    <row r="592" spans="3:3" s="27" customFormat="1">
      <c r="C592" s="31"/>
    </row>
    <row r="593" spans="3:3" s="27" customFormat="1">
      <c r="C593" s="31"/>
    </row>
    <row r="594" spans="3:3" s="27" customFormat="1">
      <c r="C594" s="31"/>
    </row>
    <row r="595" spans="3:3" s="27" customFormat="1">
      <c r="C595" s="31"/>
    </row>
    <row r="596" spans="3:3" s="27" customFormat="1">
      <c r="C596" s="31"/>
    </row>
    <row r="597" spans="3:3" s="27" customFormat="1">
      <c r="C597" s="31"/>
    </row>
    <row r="598" spans="3:3" s="27" customFormat="1">
      <c r="C598" s="31"/>
    </row>
    <row r="599" spans="3:3" s="27" customFormat="1">
      <c r="C599" s="31"/>
    </row>
    <row r="600" spans="3:3" s="27" customFormat="1">
      <c r="C600" s="31"/>
    </row>
    <row r="601" spans="3:3" s="27" customFormat="1">
      <c r="C601" s="31"/>
    </row>
    <row r="602" spans="3:3" s="27" customFormat="1">
      <c r="C602" s="31"/>
    </row>
    <row r="603" spans="3:3" s="27" customFormat="1">
      <c r="C603" s="31"/>
    </row>
    <row r="604" spans="3:3" s="27" customFormat="1">
      <c r="C604" s="31"/>
    </row>
    <row r="605" spans="3:3" s="27" customFormat="1">
      <c r="C605" s="31"/>
    </row>
    <row r="606" spans="3:3" s="27" customFormat="1">
      <c r="C606" s="31"/>
    </row>
    <row r="607" spans="3:3" s="27" customFormat="1">
      <c r="C607" s="31"/>
    </row>
    <row r="608" spans="3:3" s="27" customFormat="1">
      <c r="C608" s="31"/>
    </row>
    <row r="609" spans="3:3" s="27" customFormat="1">
      <c r="C609" s="31"/>
    </row>
    <row r="610" spans="3:3" s="27" customFormat="1">
      <c r="C610" s="31"/>
    </row>
    <row r="611" spans="3:3" s="27" customFormat="1">
      <c r="C611" s="31"/>
    </row>
    <row r="612" spans="3:3" s="27" customFormat="1">
      <c r="C612" s="31"/>
    </row>
    <row r="613" spans="3:3" s="27" customFormat="1">
      <c r="C613" s="31"/>
    </row>
    <row r="614" spans="3:3" s="27" customFormat="1">
      <c r="C614" s="12"/>
    </row>
    <row r="615" spans="3:3" s="27" customFormat="1">
      <c r="C615" s="12"/>
    </row>
    <row r="616" spans="3:3" s="27" customFormat="1">
      <c r="C616" s="12"/>
    </row>
    <row r="617" spans="3:3" s="27" customFormat="1">
      <c r="C617" s="12"/>
    </row>
    <row r="618" spans="3:3" s="27" customFormat="1">
      <c r="C618" s="12"/>
    </row>
    <row r="619" spans="3:3" s="27" customFormat="1">
      <c r="C619" s="12"/>
    </row>
    <row r="620" spans="3:3" s="27" customFormat="1">
      <c r="C620" s="12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AG86"/>
  <sheetViews>
    <sheetView topLeftCell="A16" zoomScaleNormal="100" workbookViewId="0">
      <selection activeCell="A13" sqref="A13"/>
    </sheetView>
  </sheetViews>
  <sheetFormatPr defaultRowHeight="15"/>
  <cols>
    <col min="1" max="1" width="11" style="1" customWidth="1"/>
    <col min="2" max="2" width="80.140625" style="25" customWidth="1"/>
    <col min="3" max="5" width="9.140625" style="25" customWidth="1"/>
    <col min="6" max="6" width="10" style="141" customWidth="1"/>
    <col min="7" max="8" width="8.5703125" style="25" customWidth="1"/>
    <col min="9" max="9" width="7.140625" style="25" customWidth="1"/>
    <col min="10" max="10" width="6" style="25" customWidth="1"/>
    <col min="11" max="11" width="6.5703125" style="25" customWidth="1"/>
    <col min="12" max="12" width="6.85546875" style="25" customWidth="1"/>
    <col min="13" max="13" width="6.42578125" style="25" customWidth="1"/>
    <col min="14" max="14" width="6.7109375" style="25" customWidth="1"/>
    <col min="15" max="33" width="9.140625" style="25"/>
  </cols>
  <sheetData>
    <row r="1" spans="1:33" s="1" customFormat="1">
      <c r="A1" s="25" t="s">
        <v>251</v>
      </c>
      <c r="B1" s="25"/>
      <c r="C1" s="25"/>
      <c r="D1" s="25"/>
      <c r="E1" s="25"/>
      <c r="F1" s="141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</row>
    <row r="2" spans="1:33" s="1" customFormat="1">
      <c r="A2" s="25"/>
      <c r="B2" s="25"/>
      <c r="C2" s="25"/>
      <c r="D2" s="25"/>
      <c r="E2" s="25"/>
      <c r="F2" s="141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spans="1:33" s="1" customFormat="1">
      <c r="A3" s="25" t="s">
        <v>157</v>
      </c>
      <c r="B3" s="25"/>
      <c r="C3" s="25"/>
      <c r="D3" s="25"/>
      <c r="E3" s="25"/>
      <c r="F3" s="141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</row>
    <row r="4" spans="1:33" s="25" customFormat="1">
      <c r="A4" s="25" t="s">
        <v>234</v>
      </c>
      <c r="F4" s="141"/>
    </row>
    <row r="5" spans="1:33" s="25" customFormat="1">
      <c r="F5" s="141"/>
    </row>
    <row r="6" spans="1:33" s="25" customFormat="1">
      <c r="A6" s="25" t="s">
        <v>253</v>
      </c>
      <c r="F6" s="141"/>
    </row>
    <row r="7" spans="1:33" s="25" customFormat="1">
      <c r="A7" s="25" t="s">
        <v>190</v>
      </c>
      <c r="F7" s="141"/>
    </row>
    <row r="8" spans="1:33" s="25" customFormat="1">
      <c r="A8" s="25" t="s">
        <v>235</v>
      </c>
      <c r="F8" s="141"/>
    </row>
    <row r="9" spans="1:33" s="25" customFormat="1">
      <c r="A9" s="25" t="s">
        <v>236</v>
      </c>
      <c r="F9" s="141"/>
    </row>
    <row r="10" spans="1:33" s="25" customFormat="1">
      <c r="A10" s="25" t="s">
        <v>131</v>
      </c>
      <c r="F10" s="141"/>
    </row>
    <row r="11" spans="1:33" s="25" customFormat="1">
      <c r="A11" s="36" t="s">
        <v>142</v>
      </c>
      <c r="F11" s="141"/>
    </row>
    <row r="12" spans="1:33" s="25" customFormat="1">
      <c r="F12" s="141"/>
    </row>
    <row r="13" spans="1:33" s="25" customFormat="1">
      <c r="A13" s="24" t="s">
        <v>261</v>
      </c>
      <c r="F13" s="141"/>
    </row>
    <row r="14" spans="1:33" s="25" customFormat="1">
      <c r="A14" s="24"/>
      <c r="F14" s="141"/>
    </row>
    <row r="15" spans="1:33" s="142" customFormat="1">
      <c r="A15" s="315"/>
      <c r="B15" s="315"/>
      <c r="C15" s="282">
        <v>2017</v>
      </c>
      <c r="D15" s="282">
        <v>2018</v>
      </c>
      <c r="E15" s="282">
        <v>2019</v>
      </c>
      <c r="F15" s="222"/>
    </row>
    <row r="16" spans="1:33" s="142" customFormat="1">
      <c r="A16" s="32" t="s">
        <v>179</v>
      </c>
      <c r="B16" s="32"/>
      <c r="C16" s="25"/>
      <c r="D16" s="25"/>
      <c r="E16" s="1"/>
      <c r="F16" s="281"/>
    </row>
    <row r="17" spans="1:33" s="226" customFormat="1">
      <c r="A17" s="312"/>
      <c r="B17" s="36" t="s">
        <v>180</v>
      </c>
      <c r="C17" s="49">
        <v>120.807</v>
      </c>
      <c r="D17" s="49">
        <v>123.09699999999999</v>
      </c>
      <c r="E17" s="49">
        <v>125.697</v>
      </c>
      <c r="F17" s="222"/>
      <c r="G17" s="142"/>
      <c r="H17" s="142"/>
      <c r="I17" s="142"/>
      <c r="J17" s="142"/>
      <c r="K17" s="142"/>
      <c r="L17" s="142"/>
      <c r="M17" s="142"/>
      <c r="N17" s="142"/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</row>
    <row r="18" spans="1:33" s="226" customFormat="1">
      <c r="A18" s="316" t="s">
        <v>36</v>
      </c>
      <c r="B18" s="36" t="s">
        <v>37</v>
      </c>
      <c r="C18" s="49">
        <v>2.2280000000000002</v>
      </c>
      <c r="D18" s="49">
        <v>2.016</v>
      </c>
      <c r="E18" s="49">
        <v>2.0299999999999998</v>
      </c>
      <c r="F18" s="212"/>
      <c r="G18" s="142"/>
      <c r="H18" s="142"/>
      <c r="I18" s="142"/>
      <c r="J18" s="142"/>
      <c r="K18" s="142"/>
      <c r="L18" s="142"/>
      <c r="M18" s="142"/>
      <c r="N18" s="142"/>
      <c r="O18" s="142"/>
      <c r="P18" s="142"/>
      <c r="Q18" s="142"/>
      <c r="R18" s="142"/>
      <c r="S18" s="142"/>
      <c r="T18" s="142"/>
      <c r="U18" s="142"/>
      <c r="V18" s="142"/>
      <c r="W18" s="142"/>
      <c r="X18" s="142"/>
      <c r="Y18" s="142"/>
      <c r="Z18" s="142"/>
      <c r="AA18" s="142"/>
      <c r="AB18" s="142"/>
      <c r="AC18" s="142"/>
      <c r="AD18" s="142"/>
      <c r="AE18" s="142"/>
      <c r="AF18" s="142"/>
      <c r="AG18" s="142"/>
    </row>
    <row r="19" spans="1:33" s="226" customFormat="1">
      <c r="A19" s="316" t="s">
        <v>36</v>
      </c>
      <c r="B19" s="36" t="s">
        <v>181</v>
      </c>
      <c r="C19" s="49">
        <v>0.45</v>
      </c>
      <c r="D19" s="49">
        <v>0.43047361865550632</v>
      </c>
      <c r="E19" s="49">
        <v>0.48874603635867048</v>
      </c>
      <c r="F19" s="212"/>
      <c r="G19" s="142"/>
      <c r="H19" s="142"/>
      <c r="I19" s="142"/>
      <c r="J19" s="142"/>
      <c r="K19" s="142"/>
      <c r="L19" s="142"/>
      <c r="M19" s="142"/>
      <c r="N19" s="142"/>
      <c r="O19" s="142"/>
      <c r="P19" s="142"/>
      <c r="Q19" s="142"/>
      <c r="R19" s="142"/>
      <c r="S19" s="142"/>
      <c r="T19" s="142"/>
      <c r="U19" s="142"/>
      <c r="V19" s="142"/>
      <c r="W19" s="142"/>
      <c r="X19" s="142"/>
      <c r="Y19" s="142"/>
      <c r="Z19" s="142"/>
      <c r="AA19" s="142"/>
      <c r="AB19" s="142"/>
      <c r="AC19" s="142"/>
      <c r="AD19" s="142"/>
      <c r="AE19" s="142"/>
      <c r="AF19" s="142"/>
      <c r="AG19" s="142"/>
    </row>
    <row r="20" spans="1:33" s="226" customFormat="1">
      <c r="A20" s="316" t="s">
        <v>36</v>
      </c>
      <c r="B20" s="36" t="s">
        <v>39</v>
      </c>
      <c r="C20" s="49">
        <v>9.0139999999999993</v>
      </c>
      <c r="D20" s="49">
        <v>9.270632975535003</v>
      </c>
      <c r="E20" s="49">
        <v>9.0459690295340245</v>
      </c>
      <c r="F20" s="212"/>
      <c r="G20" s="142"/>
      <c r="H20" s="142"/>
      <c r="I20" s="142"/>
      <c r="J20" s="142"/>
      <c r="K20" s="142"/>
      <c r="L20" s="142"/>
      <c r="M20" s="142"/>
      <c r="N20" s="142"/>
      <c r="O20" s="142"/>
      <c r="P20" s="142"/>
      <c r="Q20" s="142"/>
      <c r="R20" s="142"/>
      <c r="S20" s="142"/>
      <c r="T20" s="142"/>
      <c r="U20" s="142"/>
      <c r="V20" s="142"/>
      <c r="W20" s="142"/>
      <c r="X20" s="142"/>
      <c r="Y20" s="142"/>
      <c r="Z20" s="142"/>
      <c r="AA20" s="142"/>
      <c r="AB20" s="142"/>
      <c r="AC20" s="142"/>
      <c r="AD20" s="142"/>
      <c r="AE20" s="142"/>
      <c r="AF20" s="142"/>
      <c r="AG20" s="142"/>
    </row>
    <row r="21" spans="1:33" s="226" customFormat="1">
      <c r="A21" s="316" t="s">
        <v>40</v>
      </c>
      <c r="B21" s="36" t="s">
        <v>41</v>
      </c>
      <c r="C21" s="49">
        <v>8.6835000000000004</v>
      </c>
      <c r="D21" s="49">
        <v>8.758658243883751</v>
      </c>
      <c r="E21" s="49">
        <v>9.014150501267256</v>
      </c>
      <c r="F21" s="212"/>
      <c r="G21" s="142"/>
      <c r="H21" s="142"/>
      <c r="I21" s="142"/>
      <c r="J21" s="142"/>
      <c r="K21" s="142"/>
      <c r="L21" s="142"/>
      <c r="M21" s="142"/>
      <c r="N21" s="142"/>
      <c r="O21" s="142"/>
      <c r="P21" s="142"/>
      <c r="Q21" s="142"/>
      <c r="R21" s="142"/>
      <c r="S21" s="142"/>
      <c r="T21" s="142"/>
      <c r="U21" s="142"/>
      <c r="V21" s="142"/>
      <c r="W21" s="142"/>
      <c r="X21" s="142"/>
      <c r="Y21" s="142"/>
      <c r="Z21" s="142"/>
      <c r="AA21" s="142"/>
      <c r="AB21" s="142"/>
      <c r="AC21" s="142"/>
      <c r="AD21" s="142"/>
      <c r="AE21" s="142"/>
      <c r="AF21" s="142"/>
      <c r="AG21" s="142"/>
    </row>
    <row r="22" spans="1:33" s="226" customFormat="1">
      <c r="A22" s="316" t="s">
        <v>36</v>
      </c>
      <c r="B22" s="36" t="s">
        <v>38</v>
      </c>
      <c r="C22" s="49">
        <v>0.95048392512302105</v>
      </c>
      <c r="D22" s="49">
        <v>0.42231795542999584</v>
      </c>
      <c r="E22" s="49">
        <v>0.17837125496662018</v>
      </c>
      <c r="F22" s="212"/>
      <c r="G22" s="142"/>
      <c r="H22" s="142"/>
      <c r="I22" s="142"/>
      <c r="J22" s="142"/>
      <c r="K22" s="142"/>
      <c r="L22" s="142"/>
      <c r="M22" s="142"/>
      <c r="N22" s="142"/>
      <c r="O22" s="142"/>
      <c r="P22" s="142"/>
      <c r="Q22" s="142"/>
      <c r="R22" s="142"/>
      <c r="S22" s="142"/>
      <c r="T22" s="142"/>
      <c r="U22" s="142"/>
      <c r="V22" s="142"/>
      <c r="W22" s="142"/>
      <c r="X22" s="142"/>
      <c r="Y22" s="142"/>
      <c r="Z22" s="142"/>
      <c r="AA22" s="142"/>
      <c r="AB22" s="142"/>
      <c r="AC22" s="142"/>
      <c r="AD22" s="142"/>
      <c r="AE22" s="142"/>
      <c r="AF22" s="142"/>
      <c r="AG22" s="142"/>
    </row>
    <row r="23" spans="1:33" s="226" customFormat="1">
      <c r="A23" s="317" t="s">
        <v>40</v>
      </c>
      <c r="B23" s="67" t="s">
        <v>182</v>
      </c>
      <c r="C23" s="63">
        <v>0</v>
      </c>
      <c r="D23" s="63">
        <v>0</v>
      </c>
      <c r="E23" s="63">
        <v>0</v>
      </c>
      <c r="F23" s="212"/>
      <c r="G23" s="142"/>
      <c r="H23" s="142"/>
      <c r="I23" s="142"/>
      <c r="J23" s="142"/>
      <c r="K23" s="142"/>
      <c r="L23" s="142"/>
      <c r="M23" s="142"/>
      <c r="N23" s="142"/>
      <c r="O23" s="142"/>
      <c r="P23" s="142"/>
      <c r="Q23" s="142"/>
      <c r="R23" s="142"/>
      <c r="S23" s="142"/>
      <c r="T23" s="142"/>
      <c r="U23" s="142"/>
      <c r="V23" s="142"/>
      <c r="W23" s="142"/>
      <c r="X23" s="142"/>
      <c r="Y23" s="142"/>
      <c r="Z23" s="142"/>
      <c r="AA23" s="142"/>
      <c r="AB23" s="142"/>
      <c r="AC23" s="142"/>
      <c r="AD23" s="142"/>
      <c r="AE23" s="142"/>
      <c r="AF23" s="142"/>
      <c r="AG23" s="142"/>
    </row>
    <row r="24" spans="1:33" s="226" customFormat="1">
      <c r="A24" s="318" t="s">
        <v>183</v>
      </c>
      <c r="B24" s="32" t="s">
        <v>184</v>
      </c>
      <c r="C24" s="52">
        <f>C17-C18-C19-C20+C21-C22+C23</f>
        <v>116.84801607487698</v>
      </c>
      <c r="D24" s="52">
        <f t="shared" ref="D24:E24" si="0">D17-D18-D19-D20+D21-D22+D23</f>
        <v>119.71623369426324</v>
      </c>
      <c r="E24" s="52">
        <f t="shared" si="0"/>
        <v>122.96806418040794</v>
      </c>
      <c r="F24" s="225"/>
      <c r="G24" s="142"/>
      <c r="H24" s="142"/>
      <c r="I24" s="142"/>
      <c r="J24" s="142"/>
      <c r="K24" s="142"/>
      <c r="L24" s="142"/>
      <c r="M24" s="142"/>
      <c r="N24" s="142"/>
      <c r="O24" s="142"/>
      <c r="P24" s="142"/>
      <c r="Q24" s="142"/>
      <c r="R24" s="142"/>
      <c r="S24" s="142"/>
      <c r="T24" s="142"/>
      <c r="U24" s="142"/>
      <c r="V24" s="142"/>
      <c r="W24" s="142"/>
      <c r="X24" s="142"/>
      <c r="Y24" s="142"/>
      <c r="Z24" s="142"/>
      <c r="AA24" s="142"/>
      <c r="AB24" s="142"/>
      <c r="AC24" s="142"/>
      <c r="AD24" s="142"/>
      <c r="AE24" s="142"/>
      <c r="AF24" s="142"/>
      <c r="AG24" s="142"/>
    </row>
    <row r="25" spans="1:33" s="231" customFormat="1">
      <c r="A25" s="316" t="s">
        <v>36</v>
      </c>
      <c r="B25" s="36" t="s">
        <v>42</v>
      </c>
      <c r="C25" s="49">
        <v>7.9968336910000021E-2</v>
      </c>
      <c r="D25" s="49">
        <v>8.1169999999999992E-2</v>
      </c>
      <c r="E25" s="49">
        <v>9.1884999999999994E-2</v>
      </c>
      <c r="F25" s="52"/>
      <c r="G25" s="313"/>
      <c r="H25" s="313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</row>
    <row r="26" spans="1:33" s="226" customFormat="1">
      <c r="A26" s="316"/>
      <c r="B26" s="36" t="s">
        <v>185</v>
      </c>
      <c r="C26" s="49">
        <v>-1.6838959127514364</v>
      </c>
      <c r="D26" s="49">
        <v>-0.91137704491396465</v>
      </c>
      <c r="E26" s="49">
        <v>-0.76660940853323267</v>
      </c>
      <c r="F26" s="212"/>
      <c r="G26" s="142"/>
      <c r="H26" s="142"/>
      <c r="I26" s="142"/>
      <c r="J26" s="142"/>
      <c r="K26" s="142"/>
      <c r="L26" s="142"/>
      <c r="M26" s="142"/>
      <c r="N26" s="142"/>
      <c r="O26" s="142"/>
      <c r="P26" s="142"/>
      <c r="Q26" s="142"/>
      <c r="R26" s="142"/>
      <c r="S26" s="142"/>
      <c r="T26" s="142"/>
      <c r="U26" s="142"/>
      <c r="V26" s="142"/>
      <c r="W26" s="142"/>
      <c r="X26" s="142"/>
      <c r="Y26" s="142"/>
      <c r="Z26" s="142"/>
      <c r="AA26" s="142"/>
      <c r="AB26" s="142"/>
      <c r="AC26" s="142"/>
      <c r="AD26" s="142"/>
      <c r="AE26" s="142"/>
      <c r="AF26" s="142"/>
      <c r="AG26" s="142"/>
    </row>
    <row r="27" spans="1:33" s="226" customFormat="1">
      <c r="A27" s="316"/>
      <c r="B27" s="36" t="s">
        <v>186</v>
      </c>
      <c r="C27" s="49">
        <v>0</v>
      </c>
      <c r="D27" s="49">
        <v>-0.15</v>
      </c>
      <c r="E27" s="49">
        <v>0.23</v>
      </c>
      <c r="F27" s="212"/>
      <c r="G27" s="142"/>
      <c r="H27" s="142"/>
      <c r="I27" s="142"/>
      <c r="J27" s="142"/>
      <c r="K27" s="142"/>
      <c r="L27" s="142"/>
      <c r="M27" s="142"/>
      <c r="N27" s="142"/>
      <c r="O27" s="142"/>
      <c r="P27" s="142"/>
      <c r="Q27" s="142"/>
      <c r="R27" s="142"/>
      <c r="S27" s="142"/>
      <c r="T27" s="142"/>
      <c r="U27" s="142"/>
      <c r="V27" s="142"/>
      <c r="W27" s="142"/>
      <c r="X27" s="142"/>
      <c r="Y27" s="142"/>
      <c r="Z27" s="142"/>
      <c r="AA27" s="142"/>
      <c r="AB27" s="142"/>
      <c r="AC27" s="142"/>
      <c r="AD27" s="142"/>
      <c r="AE27" s="142"/>
      <c r="AF27" s="142"/>
      <c r="AG27" s="142"/>
    </row>
    <row r="28" spans="1:33" s="226" customFormat="1">
      <c r="A28" s="316" t="s">
        <v>36</v>
      </c>
      <c r="B28" s="36" t="s">
        <v>187</v>
      </c>
      <c r="C28" s="49">
        <v>-1.6838959127514364</v>
      </c>
      <c r="D28" s="49">
        <v>-0.76137704491396463</v>
      </c>
      <c r="E28" s="49">
        <v>-1.1466094085332326</v>
      </c>
      <c r="F28" s="212"/>
      <c r="G28" s="142"/>
      <c r="H28" s="142"/>
      <c r="I28" s="142"/>
      <c r="J28" s="142"/>
      <c r="K28" s="142"/>
      <c r="L28" s="142"/>
      <c r="M28" s="142"/>
      <c r="N28" s="142"/>
      <c r="O28" s="142"/>
      <c r="P28" s="142"/>
      <c r="Q28" s="142"/>
      <c r="R28" s="142"/>
      <c r="S28" s="142"/>
      <c r="T28" s="142"/>
      <c r="U28" s="142"/>
      <c r="V28" s="142"/>
      <c r="W28" s="142"/>
      <c r="X28" s="142"/>
      <c r="Y28" s="142"/>
      <c r="Z28" s="142"/>
      <c r="AA28" s="142"/>
      <c r="AB28" s="142"/>
      <c r="AC28" s="142"/>
      <c r="AD28" s="142"/>
      <c r="AE28" s="142"/>
      <c r="AF28" s="142"/>
      <c r="AG28" s="142"/>
    </row>
    <row r="29" spans="1:33" s="226" customFormat="1">
      <c r="A29" s="319" t="s">
        <v>188</v>
      </c>
      <c r="B29" s="320" t="s">
        <v>237</v>
      </c>
      <c r="C29" s="153">
        <f>C24-C25-C28</f>
        <v>118.45194365071842</v>
      </c>
      <c r="D29" s="153">
        <f t="shared" ref="D29:E29" si="1">D24-D25-D28</f>
        <v>120.39644073917721</v>
      </c>
      <c r="E29" s="153">
        <f t="shared" si="1"/>
        <v>124.02278858894117</v>
      </c>
      <c r="F29" s="21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</row>
    <row r="30" spans="1:33" s="231" customFormat="1">
      <c r="A30" s="32" t="s">
        <v>189</v>
      </c>
      <c r="B30" s="1"/>
      <c r="C30" s="49">
        <v>1.396950034787956</v>
      </c>
      <c r="D30" s="49">
        <v>3.0367864029684166</v>
      </c>
      <c r="E30" s="49">
        <v>3.5973023555654287</v>
      </c>
      <c r="F30" s="52"/>
      <c r="G30" s="313"/>
      <c r="H30" s="313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</row>
    <row r="31" spans="1:33" s="231" customFormat="1">
      <c r="A31" s="320" t="s">
        <v>256</v>
      </c>
      <c r="B31" s="320"/>
      <c r="C31" s="321">
        <v>2.3484069498453941</v>
      </c>
      <c r="D31" s="321">
        <v>2.3298479417981133</v>
      </c>
      <c r="E31" s="321">
        <v>3.6855504736358347</v>
      </c>
      <c r="F31" s="281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</row>
    <row r="32" spans="1:33" s="226" customFormat="1">
      <c r="A32" s="32" t="s">
        <v>99</v>
      </c>
      <c r="B32" s="32"/>
      <c r="C32" s="53"/>
      <c r="D32" s="53"/>
      <c r="E32" s="1"/>
      <c r="F32" s="21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  <c r="V32" s="142"/>
      <c r="W32" s="142"/>
      <c r="X32" s="142"/>
      <c r="Y32" s="142"/>
      <c r="Z32" s="142"/>
      <c r="AA32" s="142"/>
      <c r="AB32" s="142"/>
      <c r="AC32" s="142"/>
      <c r="AD32" s="142"/>
      <c r="AE32" s="142"/>
      <c r="AF32" s="142"/>
      <c r="AG32" s="142"/>
    </row>
    <row r="33" spans="1:33" s="226" customFormat="1">
      <c r="A33" s="32"/>
      <c r="B33" s="46" t="s">
        <v>127</v>
      </c>
      <c r="C33" s="49">
        <v>0.95145691505743812</v>
      </c>
      <c r="D33" s="49">
        <v>-0.70693846117030334</v>
      </c>
      <c r="E33" s="49">
        <v>8.8248118070406001E-2</v>
      </c>
      <c r="F33" s="212"/>
      <c r="G33" s="142"/>
      <c r="H33" s="142"/>
      <c r="I33" s="142"/>
      <c r="J33" s="142"/>
      <c r="K33" s="142"/>
      <c r="L33" s="142"/>
      <c r="M33" s="142"/>
      <c r="N33" s="142"/>
      <c r="O33" s="142"/>
      <c r="P33" s="142"/>
      <c r="Q33" s="142"/>
      <c r="R33" s="142"/>
      <c r="S33" s="142"/>
      <c r="T33" s="142"/>
      <c r="U33" s="142"/>
      <c r="V33" s="142"/>
      <c r="W33" s="142"/>
      <c r="X33" s="142"/>
      <c r="Y33" s="142"/>
      <c r="Z33" s="142"/>
      <c r="AA33" s="142"/>
      <c r="AB33" s="142"/>
      <c r="AC33" s="142"/>
      <c r="AD33" s="142"/>
      <c r="AE33" s="142"/>
      <c r="AF33" s="142"/>
      <c r="AG33" s="142"/>
    </row>
    <row r="34" spans="1:33" s="226" customFormat="1">
      <c r="A34" s="32"/>
      <c r="B34" s="36" t="s">
        <v>128</v>
      </c>
      <c r="C34" s="49">
        <v>1.1114922179592532</v>
      </c>
      <c r="D34" s="49">
        <v>-0.82604356674776402</v>
      </c>
      <c r="E34" s="49">
        <v>0.10564732325995659</v>
      </c>
      <c r="F34" s="212"/>
      <c r="G34" s="142"/>
      <c r="H34" s="142"/>
      <c r="I34" s="142"/>
      <c r="J34" s="142"/>
      <c r="K34" s="142"/>
      <c r="L34" s="142"/>
      <c r="M34" s="142"/>
      <c r="N34" s="142"/>
      <c r="O34" s="142"/>
      <c r="P34" s="142"/>
      <c r="Q34" s="142"/>
      <c r="R34" s="142"/>
      <c r="S34" s="142"/>
      <c r="T34" s="142"/>
      <c r="U34" s="142"/>
      <c r="V34" s="142"/>
      <c r="W34" s="142"/>
      <c r="X34" s="142"/>
      <c r="Y34" s="142"/>
      <c r="Z34" s="142"/>
      <c r="AA34" s="142"/>
      <c r="AB34" s="142"/>
      <c r="AC34" s="142"/>
      <c r="AD34" s="142"/>
      <c r="AE34" s="142"/>
      <c r="AF34" s="142"/>
      <c r="AG34" s="142"/>
    </row>
    <row r="35" spans="1:33" s="231" customFormat="1">
      <c r="A35" s="36"/>
      <c r="B35" s="46" t="s">
        <v>44</v>
      </c>
      <c r="C35" s="128">
        <v>223.84299999999999</v>
      </c>
      <c r="D35" s="128">
        <v>234.24285904080466</v>
      </c>
      <c r="E35" s="128">
        <v>242.40526992753811</v>
      </c>
      <c r="F35" s="49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</row>
    <row r="36" spans="1:33" s="231" customFormat="1">
      <c r="A36" s="36"/>
      <c r="B36" s="36" t="s">
        <v>257</v>
      </c>
      <c r="C36" s="49">
        <v>0.49654991130357135</v>
      </c>
      <c r="D36" s="52">
        <v>-0.35264407637881029</v>
      </c>
      <c r="E36" s="52">
        <v>4.3582931712473745E-2</v>
      </c>
      <c r="F36" s="49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</row>
    <row r="37" spans="1:33" s="231" customFormat="1">
      <c r="A37" s="36"/>
      <c r="B37" s="32" t="s">
        <v>258</v>
      </c>
      <c r="C37" s="53" t="s">
        <v>270</v>
      </c>
      <c r="D37" s="281" t="s">
        <v>270</v>
      </c>
      <c r="E37" s="281" t="s">
        <v>270</v>
      </c>
      <c r="F37" s="281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</row>
    <row r="38" spans="1:33" s="226" customFormat="1">
      <c r="A38" s="142"/>
      <c r="B38" s="36" t="s">
        <v>129</v>
      </c>
      <c r="C38" s="322"/>
      <c r="D38" s="322">
        <f t="shared" ref="D38:E38" si="2">(D36+C36)/2</f>
        <v>7.1952917462380528E-2</v>
      </c>
      <c r="E38" s="322">
        <f t="shared" si="2"/>
        <v>-0.15453057233316828</v>
      </c>
      <c r="F38" s="212"/>
      <c r="G38" s="142"/>
      <c r="H38" s="142"/>
      <c r="I38" s="142"/>
      <c r="J38" s="142"/>
      <c r="K38" s="142"/>
      <c r="L38" s="142"/>
      <c r="M38" s="142"/>
      <c r="N38" s="142"/>
      <c r="O38" s="142"/>
      <c r="P38" s="142"/>
      <c r="Q38" s="142"/>
      <c r="R38" s="142"/>
      <c r="S38" s="142"/>
      <c r="T38" s="142"/>
      <c r="U38" s="142"/>
      <c r="V38" s="142"/>
      <c r="W38" s="142"/>
      <c r="X38" s="142"/>
      <c r="Y38" s="142"/>
      <c r="Z38" s="142"/>
      <c r="AA38" s="142"/>
      <c r="AB38" s="142"/>
      <c r="AC38" s="142"/>
      <c r="AD38" s="142"/>
      <c r="AE38" s="142"/>
      <c r="AF38" s="142"/>
      <c r="AG38" s="142"/>
    </row>
    <row r="39" spans="1:33" s="226" customFormat="1">
      <c r="A39" s="315"/>
      <c r="B39" s="67" t="s">
        <v>130</v>
      </c>
      <c r="C39" s="218"/>
      <c r="D39" s="218" t="s">
        <v>270</v>
      </c>
      <c r="E39" s="218" t="s">
        <v>270</v>
      </c>
      <c r="F39" s="212"/>
      <c r="G39" s="142"/>
      <c r="H39" s="142"/>
      <c r="I39" s="142"/>
      <c r="J39" s="142"/>
      <c r="K39" s="142"/>
      <c r="L39" s="142"/>
      <c r="M39" s="142"/>
      <c r="N39" s="142"/>
      <c r="O39" s="142"/>
      <c r="P39" s="142"/>
      <c r="Q39" s="142"/>
      <c r="R39" s="142"/>
      <c r="S39" s="142"/>
      <c r="T39" s="142"/>
      <c r="U39" s="142"/>
      <c r="V39" s="142"/>
      <c r="W39" s="142"/>
      <c r="X39" s="142"/>
      <c r="Y39" s="142"/>
      <c r="Z39" s="142"/>
      <c r="AA39" s="142"/>
      <c r="AB39" s="142"/>
      <c r="AC39" s="142"/>
      <c r="AD39" s="142"/>
      <c r="AE39" s="142"/>
      <c r="AF39" s="142"/>
      <c r="AG39" s="142"/>
    </row>
    <row r="40" spans="1:33" s="226" customFormat="1">
      <c r="A40" s="142"/>
      <c r="B40" s="142"/>
      <c r="C40" s="314"/>
      <c r="D40" s="314"/>
      <c r="E40" s="314"/>
      <c r="F40" s="314"/>
      <c r="G40" s="142"/>
      <c r="H40" s="142"/>
      <c r="I40" s="142"/>
      <c r="J40" s="142"/>
      <c r="K40" s="142"/>
      <c r="L40" s="142"/>
      <c r="M40" s="142"/>
      <c r="N40" s="142"/>
      <c r="O40" s="142"/>
      <c r="P40" s="142"/>
      <c r="Q40" s="142"/>
      <c r="R40" s="142"/>
      <c r="S40" s="142"/>
      <c r="T40" s="142"/>
      <c r="U40" s="142"/>
      <c r="V40" s="142"/>
      <c r="W40" s="142"/>
      <c r="X40" s="142"/>
      <c r="Y40" s="142"/>
      <c r="Z40" s="142"/>
      <c r="AA40" s="142"/>
      <c r="AB40" s="142"/>
      <c r="AC40" s="142"/>
      <c r="AD40" s="142"/>
      <c r="AE40" s="142"/>
      <c r="AF40" s="142"/>
      <c r="AG40" s="142"/>
    </row>
    <row r="41" spans="1:33" s="231" customFormat="1">
      <c r="A41" s="32"/>
      <c r="B41" s="32"/>
      <c r="C41" s="52"/>
      <c r="D41" s="52"/>
      <c r="E41" s="52"/>
      <c r="F41" s="5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</row>
    <row r="42" spans="1:33" s="231" customFormat="1">
      <c r="A42" s="32"/>
      <c r="B42" s="32"/>
      <c r="C42" s="281"/>
      <c r="D42" s="281"/>
      <c r="E42" s="281"/>
      <c r="F42" s="281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</row>
    <row r="43" spans="1:33" s="226" customFormat="1">
      <c r="A43" s="142"/>
      <c r="B43" s="142"/>
      <c r="C43" s="225"/>
      <c r="D43" s="212"/>
      <c r="E43" s="212"/>
      <c r="F43" s="212"/>
      <c r="G43" s="142"/>
      <c r="H43" s="142"/>
      <c r="I43" s="142"/>
      <c r="J43" s="142"/>
      <c r="K43" s="142"/>
      <c r="L43" s="142"/>
      <c r="M43" s="142"/>
      <c r="N43" s="142"/>
      <c r="O43" s="142"/>
      <c r="P43" s="142"/>
      <c r="Q43" s="142"/>
      <c r="R43" s="142"/>
      <c r="S43" s="142"/>
      <c r="T43" s="142"/>
      <c r="U43" s="142"/>
      <c r="V43" s="142"/>
      <c r="W43" s="142"/>
      <c r="X43" s="142"/>
      <c r="Y43" s="142"/>
      <c r="Z43" s="142"/>
      <c r="AA43" s="142"/>
      <c r="AB43" s="142"/>
      <c r="AC43" s="142"/>
      <c r="AD43" s="142"/>
      <c r="AE43" s="142"/>
      <c r="AF43" s="142"/>
      <c r="AG43" s="142"/>
    </row>
    <row r="44" spans="1:33" s="226" customFormat="1">
      <c r="A44" s="142"/>
      <c r="B44" s="142"/>
      <c r="C44" s="225"/>
      <c r="D44" s="212"/>
      <c r="E44" s="212"/>
      <c r="F44" s="212"/>
      <c r="G44" s="142"/>
      <c r="H44" s="142"/>
      <c r="I44" s="142"/>
      <c r="J44" s="142"/>
      <c r="K44" s="142"/>
      <c r="L44" s="142"/>
      <c r="M44" s="142"/>
      <c r="N44" s="142"/>
      <c r="O44" s="142"/>
      <c r="P44" s="142"/>
      <c r="Q44" s="142"/>
      <c r="R44" s="142"/>
      <c r="S44" s="142"/>
      <c r="T44" s="142"/>
      <c r="U44" s="142"/>
      <c r="V44" s="142"/>
      <c r="W44" s="142"/>
      <c r="X44" s="142"/>
      <c r="Y44" s="142"/>
      <c r="Z44" s="142"/>
      <c r="AA44" s="142"/>
      <c r="AB44" s="142"/>
      <c r="AC44" s="142"/>
      <c r="AD44" s="142"/>
      <c r="AE44" s="142"/>
      <c r="AF44" s="142"/>
      <c r="AG44" s="142"/>
    </row>
    <row r="45" spans="1:33" s="226" customFormat="1">
      <c r="A45" s="142"/>
      <c r="B45" s="142"/>
      <c r="C45" s="142"/>
      <c r="D45" s="142"/>
      <c r="E45" s="142"/>
      <c r="F45" s="222"/>
      <c r="G45" s="142"/>
      <c r="H45" s="142"/>
      <c r="I45" s="142"/>
      <c r="J45" s="142"/>
      <c r="K45" s="142"/>
      <c r="L45" s="142"/>
      <c r="M45" s="142"/>
      <c r="N45" s="142"/>
      <c r="O45" s="142"/>
      <c r="P45" s="142"/>
      <c r="Q45" s="142"/>
      <c r="R45" s="142"/>
      <c r="S45" s="142"/>
      <c r="T45" s="142"/>
      <c r="U45" s="142"/>
      <c r="V45" s="142"/>
      <c r="W45" s="142"/>
      <c r="X45" s="142"/>
      <c r="Y45" s="142"/>
      <c r="Z45" s="142"/>
      <c r="AA45" s="142"/>
      <c r="AB45" s="142"/>
      <c r="AC45" s="142"/>
      <c r="AD45" s="142"/>
      <c r="AE45" s="142"/>
      <c r="AF45" s="142"/>
      <c r="AG45" s="142"/>
    </row>
    <row r="46" spans="1:33" s="226" customFormat="1">
      <c r="A46" s="142"/>
      <c r="B46" s="142"/>
      <c r="C46" s="142"/>
      <c r="D46" s="142"/>
      <c r="E46" s="142"/>
      <c r="F46" s="222"/>
      <c r="G46" s="142"/>
      <c r="H46" s="142"/>
      <c r="I46" s="142"/>
      <c r="J46" s="142"/>
      <c r="K46" s="142"/>
      <c r="L46" s="142"/>
      <c r="M46" s="142"/>
      <c r="N46" s="142"/>
      <c r="O46" s="142"/>
      <c r="P46" s="142"/>
      <c r="Q46" s="142"/>
      <c r="R46" s="142"/>
      <c r="S46" s="142"/>
      <c r="T46" s="142"/>
      <c r="U46" s="142"/>
      <c r="V46" s="142"/>
      <c r="W46" s="142"/>
      <c r="X46" s="142"/>
      <c r="Y46" s="142"/>
      <c r="Z46" s="142"/>
      <c r="AA46" s="142"/>
      <c r="AB46" s="142"/>
      <c r="AC46" s="142"/>
      <c r="AD46" s="142"/>
      <c r="AE46" s="142"/>
      <c r="AF46" s="142"/>
      <c r="AG46" s="142"/>
    </row>
    <row r="47" spans="1:33" s="226" customFormat="1">
      <c r="A47" s="142"/>
      <c r="B47" s="142"/>
      <c r="C47" s="142"/>
      <c r="D47" s="142"/>
      <c r="E47" s="142"/>
      <c r="F47" s="222"/>
      <c r="G47" s="142"/>
      <c r="H47" s="142"/>
      <c r="I47" s="142"/>
      <c r="J47" s="142"/>
      <c r="K47" s="142"/>
      <c r="L47" s="142"/>
      <c r="M47" s="142"/>
      <c r="N47" s="142"/>
      <c r="O47" s="142"/>
      <c r="P47" s="142"/>
      <c r="Q47" s="142"/>
      <c r="R47" s="142"/>
      <c r="S47" s="142"/>
      <c r="T47" s="142"/>
      <c r="U47" s="142"/>
      <c r="V47" s="142"/>
      <c r="W47" s="142"/>
      <c r="X47" s="142"/>
      <c r="Y47" s="142"/>
      <c r="Z47" s="142"/>
      <c r="AA47" s="142"/>
      <c r="AB47" s="142"/>
      <c r="AC47" s="142"/>
      <c r="AD47" s="142"/>
      <c r="AE47" s="142"/>
      <c r="AF47" s="142"/>
      <c r="AG47" s="142"/>
    </row>
    <row r="48" spans="1:33" s="226" customFormat="1">
      <c r="A48" s="142"/>
      <c r="B48" s="142"/>
      <c r="C48" s="142"/>
      <c r="D48" s="142"/>
      <c r="E48" s="142"/>
      <c r="F48" s="222"/>
      <c r="G48" s="142"/>
      <c r="H48" s="142"/>
      <c r="I48" s="142"/>
      <c r="J48" s="142"/>
      <c r="K48" s="142"/>
      <c r="L48" s="142"/>
      <c r="M48" s="142"/>
      <c r="N48" s="142"/>
      <c r="O48" s="142"/>
      <c r="P48" s="142"/>
      <c r="Q48" s="142"/>
      <c r="R48" s="142"/>
      <c r="S48" s="142"/>
      <c r="T48" s="142"/>
      <c r="U48" s="142"/>
      <c r="V48" s="142"/>
      <c r="W48" s="142"/>
      <c r="X48" s="142"/>
      <c r="Y48" s="142"/>
      <c r="Z48" s="142"/>
      <c r="AA48" s="142"/>
      <c r="AB48" s="142"/>
      <c r="AC48" s="142"/>
      <c r="AD48" s="142"/>
      <c r="AE48" s="142"/>
      <c r="AF48" s="142"/>
      <c r="AG48" s="142"/>
    </row>
    <row r="49" spans="1:33" s="226" customFormat="1">
      <c r="A49" s="142"/>
      <c r="B49" s="142"/>
      <c r="C49" s="142"/>
      <c r="D49" s="142"/>
      <c r="E49" s="142"/>
      <c r="F49" s="222"/>
      <c r="G49" s="142"/>
      <c r="H49" s="142"/>
      <c r="I49" s="142"/>
      <c r="J49" s="142"/>
      <c r="K49" s="142"/>
      <c r="L49" s="142"/>
      <c r="M49" s="142"/>
      <c r="N49" s="142"/>
      <c r="O49" s="142"/>
      <c r="P49" s="142"/>
      <c r="Q49" s="142"/>
      <c r="R49" s="142"/>
      <c r="S49" s="142"/>
      <c r="T49" s="142"/>
      <c r="U49" s="142"/>
      <c r="V49" s="142"/>
      <c r="W49" s="142"/>
      <c r="X49" s="142"/>
      <c r="Y49" s="142"/>
      <c r="Z49" s="142"/>
      <c r="AA49" s="142"/>
      <c r="AB49" s="142"/>
      <c r="AC49" s="142"/>
      <c r="AD49" s="142"/>
      <c r="AE49" s="142"/>
      <c r="AF49" s="142"/>
      <c r="AG49" s="142"/>
    </row>
    <row r="50" spans="1:33" s="226" customFormat="1">
      <c r="A50" s="142"/>
      <c r="B50" s="142"/>
      <c r="C50" s="142"/>
      <c r="D50" s="142"/>
      <c r="E50" s="142"/>
      <c r="F50" s="222"/>
      <c r="G50" s="142"/>
      <c r="H50" s="142"/>
      <c r="I50" s="142"/>
      <c r="J50" s="142"/>
      <c r="K50" s="142"/>
      <c r="L50" s="142"/>
      <c r="M50" s="142"/>
      <c r="N50" s="142"/>
      <c r="O50" s="142"/>
      <c r="P50" s="142"/>
      <c r="Q50" s="142"/>
      <c r="R50" s="142"/>
      <c r="S50" s="142"/>
      <c r="T50" s="142"/>
      <c r="U50" s="142"/>
      <c r="V50" s="142"/>
      <c r="W50" s="142"/>
      <c r="X50" s="142"/>
      <c r="Y50" s="142"/>
      <c r="Z50" s="142"/>
      <c r="AA50" s="142"/>
      <c r="AB50" s="142"/>
      <c r="AC50" s="142"/>
      <c r="AD50" s="142"/>
      <c r="AE50" s="142"/>
      <c r="AF50" s="142"/>
      <c r="AG50" s="142"/>
    </row>
    <row r="51" spans="1:33" s="226" customFormat="1">
      <c r="A51" s="142"/>
      <c r="B51" s="142"/>
      <c r="C51" s="142"/>
      <c r="D51" s="142"/>
      <c r="E51" s="142"/>
      <c r="F51" s="222"/>
      <c r="G51" s="142"/>
      <c r="H51" s="142"/>
      <c r="I51" s="142"/>
      <c r="J51" s="142"/>
      <c r="K51" s="142"/>
      <c r="L51" s="142"/>
      <c r="M51" s="142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  <c r="Y51" s="142"/>
      <c r="Z51" s="142"/>
      <c r="AA51" s="142"/>
      <c r="AB51" s="142"/>
      <c r="AC51" s="142"/>
      <c r="AD51" s="142"/>
      <c r="AE51" s="142"/>
      <c r="AF51" s="142"/>
      <c r="AG51" s="142"/>
    </row>
    <row r="52" spans="1:33" s="226" customFormat="1" ht="32.25" customHeight="1">
      <c r="A52" s="36"/>
      <c r="B52" s="213"/>
      <c r="C52" s="167"/>
      <c r="D52" s="167"/>
      <c r="E52" s="227"/>
      <c r="F52" s="53"/>
      <c r="G52" s="53"/>
      <c r="H52" s="53"/>
      <c r="I52" s="53"/>
      <c r="J52" s="142"/>
      <c r="K52" s="142"/>
      <c r="L52" s="142"/>
      <c r="M52" s="142"/>
      <c r="N52" s="142"/>
      <c r="O52" s="142"/>
      <c r="P52" s="142"/>
      <c r="Q52" s="142"/>
      <c r="R52" s="142"/>
      <c r="S52" s="142"/>
      <c r="T52" s="142"/>
      <c r="U52" s="142"/>
      <c r="V52" s="142"/>
      <c r="W52" s="142"/>
      <c r="X52" s="142"/>
      <c r="Y52" s="142"/>
      <c r="Z52" s="142"/>
      <c r="AA52" s="142"/>
    </row>
    <row r="53" spans="1:33" s="231" customFormat="1">
      <c r="A53" s="32"/>
      <c r="B53" s="228"/>
      <c r="C53" s="229"/>
      <c r="D53" s="166"/>
      <c r="E53" s="230"/>
      <c r="F53" s="52"/>
      <c r="G53" s="52"/>
      <c r="H53" s="52"/>
      <c r="I53" s="5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</row>
    <row r="54" spans="1:33" s="226" customFormat="1">
      <c r="A54" s="36"/>
      <c r="B54" s="232"/>
      <c r="C54" s="164"/>
      <c r="D54" s="167"/>
      <c r="E54" s="233"/>
      <c r="F54" s="49"/>
      <c r="G54" s="49"/>
      <c r="H54" s="49"/>
      <c r="I54" s="49"/>
      <c r="J54" s="142"/>
      <c r="K54" s="142"/>
      <c r="L54" s="142"/>
      <c r="M54" s="142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  <c r="Z54" s="142"/>
      <c r="AA54" s="142"/>
    </row>
    <row r="55" spans="1:33" s="226" customFormat="1">
      <c r="A55" s="36"/>
      <c r="B55" s="234"/>
      <c r="C55" s="165"/>
      <c r="D55" s="169"/>
      <c r="E55" s="235"/>
      <c r="F55" s="49"/>
      <c r="G55" s="49"/>
      <c r="H55" s="49"/>
      <c r="I55" s="49"/>
      <c r="J55" s="142"/>
      <c r="K55" s="142"/>
      <c r="L55" s="142"/>
      <c r="M55" s="142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2"/>
      <c r="Z55" s="142"/>
      <c r="AA55" s="142"/>
    </row>
    <row r="56" spans="1:33" s="226" customFormat="1">
      <c r="A56" s="36"/>
      <c r="B56" s="234"/>
      <c r="C56" s="165"/>
      <c r="D56" s="169"/>
      <c r="E56" s="235"/>
      <c r="F56" s="49"/>
      <c r="G56" s="49"/>
      <c r="H56" s="49"/>
      <c r="I56" s="49"/>
      <c r="J56" s="142"/>
      <c r="K56" s="142"/>
      <c r="L56" s="142"/>
      <c r="M56" s="142"/>
      <c r="N56" s="142"/>
      <c r="O56" s="142"/>
      <c r="P56" s="142"/>
      <c r="Q56" s="142"/>
      <c r="R56" s="142"/>
      <c r="S56" s="142"/>
      <c r="T56" s="142"/>
      <c r="U56" s="142"/>
      <c r="V56" s="142"/>
      <c r="W56" s="142"/>
      <c r="X56" s="142"/>
      <c r="Y56" s="142"/>
      <c r="Z56" s="142"/>
      <c r="AA56" s="142"/>
    </row>
    <row r="57" spans="1:33" s="226" customFormat="1">
      <c r="A57" s="36"/>
      <c r="B57" s="232"/>
      <c r="C57" s="164"/>
      <c r="D57" s="167"/>
      <c r="E57" s="233"/>
      <c r="F57" s="49"/>
      <c r="G57" s="49"/>
      <c r="H57" s="49"/>
      <c r="I57" s="49"/>
      <c r="J57" s="142"/>
      <c r="K57" s="142"/>
      <c r="L57" s="142"/>
      <c r="M57" s="142"/>
      <c r="N57" s="142"/>
      <c r="O57" s="142"/>
      <c r="P57" s="142"/>
      <c r="Q57" s="142"/>
      <c r="R57" s="142"/>
      <c r="S57" s="142"/>
      <c r="T57" s="142"/>
      <c r="U57" s="142"/>
      <c r="V57" s="142"/>
      <c r="W57" s="142"/>
      <c r="X57" s="142"/>
      <c r="Y57" s="142"/>
      <c r="Z57" s="142"/>
      <c r="AA57" s="142"/>
    </row>
    <row r="58" spans="1:33" s="226" customFormat="1">
      <c r="A58" s="36"/>
      <c r="B58" s="232"/>
      <c r="C58" s="164"/>
      <c r="D58" s="167"/>
      <c r="E58" s="233"/>
      <c r="F58" s="49"/>
      <c r="G58" s="49"/>
      <c r="H58" s="49"/>
      <c r="I58" s="49"/>
      <c r="J58" s="142"/>
      <c r="K58" s="142"/>
      <c r="L58" s="142"/>
      <c r="M58" s="142"/>
      <c r="N58" s="142"/>
      <c r="O58" s="142"/>
      <c r="P58" s="142"/>
      <c r="Q58" s="142"/>
      <c r="R58" s="142"/>
      <c r="S58" s="142"/>
      <c r="T58" s="142"/>
      <c r="U58" s="142"/>
      <c r="V58" s="142"/>
      <c r="W58" s="142"/>
      <c r="X58" s="142"/>
      <c r="Y58" s="142"/>
      <c r="Z58" s="142"/>
      <c r="AA58" s="142"/>
    </row>
    <row r="59" spans="1:33" s="231" customFormat="1">
      <c r="A59" s="32"/>
      <c r="B59" s="228"/>
      <c r="C59" s="229"/>
      <c r="D59" s="166"/>
      <c r="E59" s="230"/>
      <c r="F59" s="52"/>
      <c r="G59" s="52"/>
      <c r="H59" s="52"/>
      <c r="I59" s="5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32"/>
      <c r="AA59" s="32"/>
    </row>
    <row r="60" spans="1:33" s="226" customFormat="1">
      <c r="A60" s="36"/>
      <c r="B60" s="234"/>
      <c r="C60" s="165"/>
      <c r="D60" s="169"/>
      <c r="E60" s="235"/>
      <c r="F60" s="49"/>
      <c r="G60" s="49"/>
      <c r="H60" s="49"/>
      <c r="I60" s="49"/>
      <c r="J60" s="142"/>
      <c r="K60" s="142"/>
      <c r="L60" s="142"/>
      <c r="M60" s="142"/>
      <c r="N60" s="142"/>
      <c r="O60" s="142"/>
      <c r="P60" s="142"/>
      <c r="Q60" s="142"/>
      <c r="R60" s="142"/>
      <c r="S60" s="142"/>
      <c r="T60" s="142"/>
      <c r="U60" s="142"/>
      <c r="V60" s="142"/>
      <c r="W60" s="142"/>
      <c r="X60" s="142"/>
      <c r="Y60" s="142"/>
      <c r="Z60" s="142"/>
      <c r="AA60" s="142"/>
    </row>
    <row r="61" spans="1:33" s="226" customFormat="1">
      <c r="A61" s="36"/>
      <c r="B61" s="234"/>
      <c r="C61" s="165"/>
      <c r="D61" s="169"/>
      <c r="E61" s="235"/>
      <c r="F61" s="152"/>
      <c r="G61" s="152"/>
      <c r="H61" s="152"/>
      <c r="I61" s="152"/>
      <c r="J61" s="142"/>
      <c r="K61" s="142"/>
      <c r="L61" s="142"/>
      <c r="M61" s="142"/>
      <c r="N61" s="142"/>
      <c r="O61" s="142"/>
      <c r="P61" s="142"/>
      <c r="Q61" s="142"/>
      <c r="R61" s="142"/>
      <c r="S61" s="142"/>
      <c r="T61" s="142"/>
      <c r="U61" s="142"/>
      <c r="V61" s="142"/>
      <c r="W61" s="142"/>
      <c r="X61" s="142"/>
      <c r="Y61" s="142"/>
      <c r="Z61" s="142"/>
      <c r="AA61" s="142"/>
    </row>
    <row r="62" spans="1:33" s="231" customFormat="1">
      <c r="A62" s="32"/>
      <c r="B62" s="228"/>
      <c r="C62" s="229"/>
      <c r="D62" s="166"/>
      <c r="E62" s="230"/>
      <c r="F62" s="52"/>
      <c r="G62" s="52"/>
      <c r="H62" s="52"/>
      <c r="I62" s="52"/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32"/>
      <c r="AA62" s="32"/>
    </row>
    <row r="63" spans="1:33" s="226" customFormat="1">
      <c r="A63" s="36"/>
      <c r="B63" s="229"/>
      <c r="C63" s="166"/>
      <c r="D63" s="166"/>
      <c r="E63" s="233"/>
      <c r="F63" s="53"/>
      <c r="G63" s="215"/>
      <c r="H63" s="53"/>
      <c r="I63" s="53"/>
      <c r="J63" s="142"/>
      <c r="K63" s="142"/>
      <c r="L63" s="142"/>
      <c r="M63" s="142"/>
      <c r="N63" s="142"/>
      <c r="O63" s="142"/>
      <c r="P63" s="142"/>
      <c r="Q63" s="142"/>
      <c r="R63" s="142"/>
      <c r="S63" s="142"/>
      <c r="T63" s="142"/>
      <c r="U63" s="142"/>
      <c r="V63" s="142"/>
      <c r="W63" s="142"/>
      <c r="X63" s="142"/>
      <c r="Y63" s="142"/>
      <c r="Z63" s="142"/>
      <c r="AA63" s="142"/>
    </row>
    <row r="64" spans="1:33" s="226" customFormat="1">
      <c r="A64" s="36"/>
      <c r="B64" s="167"/>
      <c r="C64" s="167"/>
      <c r="D64" s="167"/>
      <c r="E64" s="233"/>
      <c r="F64" s="236"/>
      <c r="G64" s="55"/>
      <c r="H64" s="55"/>
      <c r="I64" s="55"/>
      <c r="J64" s="142"/>
      <c r="K64" s="36"/>
      <c r="L64" s="36"/>
      <c r="M64" s="142"/>
      <c r="N64" s="142"/>
      <c r="O64" s="142"/>
      <c r="P64" s="142"/>
      <c r="Q64" s="142"/>
      <c r="R64" s="142"/>
      <c r="S64" s="142"/>
      <c r="T64" s="142"/>
      <c r="U64" s="142"/>
      <c r="V64" s="142"/>
      <c r="W64" s="142"/>
      <c r="X64" s="142"/>
      <c r="Y64" s="142"/>
      <c r="Z64" s="142"/>
      <c r="AA64" s="142"/>
    </row>
    <row r="65" spans="1:33" s="226" customFormat="1">
      <c r="A65" s="36"/>
      <c r="B65" s="168"/>
      <c r="C65" s="168"/>
      <c r="D65" s="168"/>
      <c r="E65" s="237"/>
      <c r="F65" s="118"/>
      <c r="G65" s="191"/>
      <c r="H65" s="191"/>
      <c r="I65" s="191"/>
      <c r="J65" s="142"/>
      <c r="K65" s="238"/>
      <c r="L65" s="36"/>
      <c r="M65" s="142"/>
      <c r="N65" s="142"/>
      <c r="O65" s="142"/>
      <c r="P65" s="142"/>
      <c r="Q65" s="142"/>
      <c r="R65" s="142"/>
      <c r="S65" s="142"/>
      <c r="T65" s="142"/>
      <c r="U65" s="142"/>
      <c r="V65" s="142"/>
      <c r="W65" s="142"/>
      <c r="X65" s="142"/>
      <c r="Y65" s="142"/>
      <c r="Z65" s="142"/>
      <c r="AA65" s="142"/>
    </row>
    <row r="66" spans="1:33" s="226" customFormat="1">
      <c r="A66" s="36"/>
      <c r="B66" s="167"/>
      <c r="C66" s="167"/>
      <c r="D66" s="167"/>
      <c r="E66" s="233"/>
      <c r="F66" s="55"/>
      <c r="G66" s="55"/>
      <c r="H66" s="55"/>
      <c r="I66" s="55"/>
      <c r="J66" s="142"/>
      <c r="K66" s="36"/>
      <c r="L66" s="36"/>
      <c r="M66" s="142"/>
      <c r="N66" s="142"/>
      <c r="O66" s="142"/>
      <c r="P66" s="142"/>
      <c r="Q66" s="142"/>
      <c r="R66" s="142"/>
      <c r="S66" s="142"/>
      <c r="T66" s="142"/>
      <c r="U66" s="142"/>
      <c r="V66" s="142"/>
      <c r="W66" s="142"/>
      <c r="X66" s="142"/>
      <c r="Y66" s="142"/>
      <c r="Z66" s="142"/>
      <c r="AA66" s="142"/>
    </row>
    <row r="67" spans="1:33" s="226" customFormat="1">
      <c r="A67" s="36"/>
      <c r="B67" s="166"/>
      <c r="C67" s="166"/>
      <c r="D67" s="166"/>
      <c r="E67" s="230"/>
      <c r="F67" s="190"/>
      <c r="G67" s="239"/>
      <c r="H67" s="239"/>
      <c r="I67" s="239"/>
      <c r="J67" s="142"/>
      <c r="K67" s="142"/>
      <c r="L67" s="142"/>
      <c r="M67" s="142"/>
      <c r="N67" s="142"/>
      <c r="O67" s="142"/>
      <c r="P67" s="142"/>
      <c r="Q67" s="142"/>
      <c r="R67" s="142"/>
      <c r="S67" s="142"/>
      <c r="T67" s="142"/>
      <c r="U67" s="142"/>
      <c r="V67" s="142"/>
      <c r="W67" s="142"/>
      <c r="X67" s="142"/>
      <c r="Y67" s="142"/>
      <c r="Z67" s="142"/>
      <c r="AA67" s="142"/>
    </row>
    <row r="68" spans="1:33" s="226" customFormat="1">
      <c r="A68" s="36"/>
      <c r="B68" s="166"/>
      <c r="C68" s="166"/>
      <c r="D68" s="166"/>
      <c r="E68" s="233"/>
      <c r="F68" s="53"/>
      <c r="G68" s="189"/>
      <c r="H68" s="55"/>
      <c r="I68" s="55"/>
      <c r="J68" s="142"/>
      <c r="K68" s="142"/>
      <c r="L68" s="142"/>
      <c r="M68" s="142"/>
      <c r="N68" s="142"/>
      <c r="O68" s="142"/>
      <c r="P68" s="142"/>
      <c r="Q68" s="142"/>
      <c r="R68" s="142"/>
      <c r="S68" s="142"/>
      <c r="T68" s="142"/>
      <c r="U68" s="142"/>
      <c r="V68" s="142"/>
      <c r="W68" s="142"/>
      <c r="X68" s="142"/>
      <c r="Y68" s="142"/>
      <c r="Z68" s="142"/>
      <c r="AA68" s="142"/>
    </row>
    <row r="69" spans="1:33" s="226" customFormat="1">
      <c r="A69" s="36"/>
      <c r="B69" s="166"/>
      <c r="C69" s="166"/>
      <c r="D69" s="164"/>
      <c r="E69" s="233"/>
      <c r="F69" s="189"/>
      <c r="G69" s="189"/>
      <c r="H69" s="189"/>
      <c r="I69" s="189"/>
      <c r="J69" s="142"/>
      <c r="K69" s="142"/>
      <c r="L69" s="142"/>
      <c r="M69" s="142"/>
      <c r="N69" s="142"/>
      <c r="O69" s="142"/>
      <c r="P69" s="142"/>
      <c r="Q69" s="142"/>
      <c r="R69" s="142"/>
      <c r="S69" s="142"/>
      <c r="T69" s="142"/>
      <c r="U69" s="142"/>
      <c r="V69" s="142"/>
      <c r="W69" s="142"/>
      <c r="X69" s="142"/>
      <c r="Y69" s="142"/>
      <c r="Z69" s="142"/>
      <c r="AA69" s="142"/>
    </row>
    <row r="70" spans="1:33" s="226" customFormat="1">
      <c r="A70" s="36"/>
      <c r="B70" s="166"/>
      <c r="C70" s="166"/>
      <c r="D70" s="167"/>
      <c r="E70" s="233"/>
      <c r="F70" s="49"/>
      <c r="G70" s="49"/>
      <c r="H70" s="49"/>
      <c r="I70" s="49"/>
      <c r="J70" s="142"/>
      <c r="K70" s="142"/>
      <c r="L70" s="142"/>
      <c r="M70" s="142"/>
      <c r="N70" s="142"/>
      <c r="O70" s="142"/>
      <c r="P70" s="142"/>
      <c r="Q70" s="142"/>
      <c r="R70" s="142"/>
      <c r="S70" s="142"/>
      <c r="T70" s="142"/>
      <c r="U70" s="142"/>
      <c r="V70" s="142"/>
      <c r="W70" s="142"/>
      <c r="X70" s="142"/>
      <c r="Y70" s="142"/>
      <c r="Z70" s="142"/>
      <c r="AA70" s="142"/>
    </row>
    <row r="71" spans="1:33" s="226" customFormat="1">
      <c r="A71" s="36"/>
      <c r="B71" s="167"/>
      <c r="C71" s="167"/>
      <c r="D71" s="164"/>
      <c r="E71" s="233"/>
      <c r="F71" s="128"/>
      <c r="G71" s="128"/>
      <c r="H71" s="128"/>
      <c r="I71" s="128"/>
      <c r="J71" s="142"/>
      <c r="K71" s="142"/>
      <c r="L71" s="142"/>
      <c r="M71" s="142"/>
      <c r="N71" s="142"/>
      <c r="O71" s="142"/>
      <c r="P71" s="142"/>
      <c r="Q71" s="142"/>
      <c r="R71" s="142"/>
      <c r="S71" s="142"/>
      <c r="T71" s="142"/>
      <c r="U71" s="142"/>
      <c r="V71" s="142"/>
      <c r="W71" s="142"/>
      <c r="X71" s="142"/>
      <c r="Y71" s="142"/>
      <c r="Z71" s="142"/>
      <c r="AA71" s="142"/>
    </row>
    <row r="72" spans="1:33" s="226" customFormat="1">
      <c r="A72" s="36"/>
      <c r="B72" s="167"/>
      <c r="C72" s="167"/>
      <c r="D72" s="167"/>
      <c r="E72" s="233"/>
      <c r="F72" s="190"/>
      <c r="G72" s="190"/>
      <c r="H72" s="190"/>
      <c r="I72" s="190"/>
      <c r="J72" s="142"/>
      <c r="K72" s="142"/>
      <c r="L72" s="142"/>
      <c r="M72" s="142"/>
      <c r="N72" s="142"/>
      <c r="O72" s="142"/>
      <c r="P72" s="142"/>
      <c r="Q72" s="142"/>
      <c r="R72" s="142"/>
      <c r="S72" s="142"/>
      <c r="T72" s="142"/>
      <c r="U72" s="142"/>
      <c r="V72" s="142"/>
      <c r="W72" s="142"/>
      <c r="X72" s="142"/>
      <c r="Y72" s="142"/>
      <c r="Z72" s="142"/>
      <c r="AA72" s="142"/>
    </row>
    <row r="73" spans="1:33" s="142" customFormat="1">
      <c r="A73" s="36"/>
      <c r="B73" s="167"/>
      <c r="C73" s="167"/>
      <c r="D73" s="166"/>
      <c r="E73" s="230"/>
      <c r="F73" s="205"/>
      <c r="G73" s="205"/>
      <c r="H73" s="205"/>
      <c r="I73" s="205"/>
    </row>
    <row r="74" spans="1:33" s="142" customFormat="1">
      <c r="A74" s="36"/>
      <c r="B74" s="167"/>
      <c r="C74" s="167"/>
      <c r="D74" s="167"/>
      <c r="E74" s="230"/>
      <c r="F74" s="225"/>
      <c r="G74" s="190"/>
      <c r="H74" s="190"/>
      <c r="I74" s="190"/>
    </row>
    <row r="75" spans="1:33" s="142" customFormat="1">
      <c r="A75" s="36"/>
      <c r="B75" s="167"/>
      <c r="C75" s="167"/>
      <c r="D75" s="213"/>
      <c r="E75" s="214"/>
      <c r="F75" s="215"/>
      <c r="G75" s="205"/>
      <c r="H75" s="205"/>
      <c r="I75" s="205"/>
    </row>
    <row r="76" spans="1:33" s="142" customFormat="1">
      <c r="A76" s="36"/>
      <c r="B76" s="167"/>
      <c r="C76" s="167"/>
      <c r="D76" s="213"/>
      <c r="E76" s="214"/>
      <c r="F76" s="215"/>
      <c r="G76" s="205"/>
      <c r="H76" s="205"/>
      <c r="I76" s="205"/>
    </row>
    <row r="77" spans="1:33" s="226" customFormat="1">
      <c r="A77" s="142"/>
      <c r="B77" s="142"/>
      <c r="C77" s="142"/>
      <c r="D77" s="142"/>
      <c r="E77" s="142"/>
      <c r="F77" s="222"/>
      <c r="G77" s="142"/>
      <c r="H77" s="142"/>
      <c r="I77" s="142"/>
      <c r="J77" s="142"/>
      <c r="K77" s="142"/>
      <c r="L77" s="142"/>
      <c r="M77" s="142"/>
      <c r="N77" s="142"/>
      <c r="O77" s="142"/>
      <c r="P77" s="142"/>
      <c r="Q77" s="142"/>
      <c r="R77" s="142"/>
      <c r="S77" s="142"/>
      <c r="T77" s="142"/>
      <c r="U77" s="142"/>
      <c r="V77" s="142"/>
      <c r="W77" s="142"/>
      <c r="X77" s="142"/>
      <c r="Y77" s="142"/>
      <c r="Z77" s="142"/>
      <c r="AA77" s="142"/>
      <c r="AB77" s="142"/>
      <c r="AC77" s="142"/>
      <c r="AD77" s="142"/>
      <c r="AE77" s="142"/>
      <c r="AF77" s="142"/>
      <c r="AG77" s="142"/>
    </row>
    <row r="78" spans="1:33" s="226" customFormat="1">
      <c r="A78" s="142"/>
      <c r="B78" s="142"/>
      <c r="C78" s="142"/>
      <c r="D78" s="142"/>
      <c r="E78" s="142"/>
      <c r="F78" s="222"/>
      <c r="G78" s="142"/>
      <c r="H78" s="142"/>
      <c r="I78" s="142"/>
      <c r="J78" s="142"/>
      <c r="K78" s="142"/>
      <c r="L78" s="142"/>
      <c r="M78" s="142"/>
      <c r="N78" s="142"/>
      <c r="O78" s="142"/>
      <c r="P78" s="142"/>
      <c r="Q78" s="142"/>
      <c r="R78" s="142"/>
      <c r="S78" s="142"/>
      <c r="T78" s="142"/>
      <c r="U78" s="142"/>
      <c r="V78" s="142"/>
      <c r="W78" s="142"/>
      <c r="X78" s="142"/>
      <c r="Y78" s="142"/>
      <c r="Z78" s="142"/>
      <c r="AA78" s="142"/>
      <c r="AB78" s="142"/>
      <c r="AC78" s="142"/>
      <c r="AD78" s="142"/>
      <c r="AE78" s="142"/>
      <c r="AF78" s="142"/>
      <c r="AG78" s="142"/>
    </row>
    <row r="79" spans="1:33">
      <c r="A79" s="25"/>
    </row>
    <row r="80" spans="1:33">
      <c r="A80" s="25"/>
    </row>
    <row r="81" spans="1:1">
      <c r="A81" s="25"/>
    </row>
    <row r="82" spans="1:1">
      <c r="A82" s="25"/>
    </row>
    <row r="83" spans="1:1">
      <c r="A83" s="25"/>
    </row>
    <row r="84" spans="1:1">
      <c r="A84" s="25"/>
    </row>
    <row r="85" spans="1:1">
      <c r="A85" s="25"/>
    </row>
    <row r="86" spans="1:1">
      <c r="A86" s="25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G29"/>
  <sheetViews>
    <sheetView zoomScale="80" zoomScaleNormal="80" workbookViewId="0">
      <selection activeCell="H19" sqref="H19"/>
    </sheetView>
  </sheetViews>
  <sheetFormatPr defaultColWidth="9.140625" defaultRowHeight="15"/>
  <cols>
    <col min="1" max="1" width="9.140625" style="25"/>
    <col min="2" max="2" width="54.42578125" style="25" customWidth="1"/>
    <col min="3" max="3" width="11.140625" style="25" customWidth="1"/>
    <col min="4" max="5" width="13" style="25" customWidth="1"/>
    <col min="6" max="6" width="13" style="27" customWidth="1"/>
    <col min="7" max="7" width="11.140625" style="25" customWidth="1"/>
    <col min="8" max="8" width="11.7109375" style="25" customWidth="1"/>
    <col min="9" max="16384" width="9.140625" style="25"/>
  </cols>
  <sheetData>
    <row r="1" spans="1:3">
      <c r="A1" s="25" t="s">
        <v>199</v>
      </c>
    </row>
    <row r="2" spans="1:3">
      <c r="A2" s="25" t="s">
        <v>198</v>
      </c>
    </row>
    <row r="3" spans="1:3" ht="15.75" customHeight="1">
      <c r="A3" s="25" t="s">
        <v>196</v>
      </c>
    </row>
    <row r="4" spans="1:3" ht="18">
      <c r="C4" s="28" t="s">
        <v>45</v>
      </c>
    </row>
    <row r="5" spans="1:3" ht="18.75" customHeight="1">
      <c r="A5" s="25" t="s">
        <v>197</v>
      </c>
    </row>
    <row r="6" spans="1:3">
      <c r="A6" s="25" t="s">
        <v>119</v>
      </c>
    </row>
    <row r="7" spans="1:3" ht="18">
      <c r="C7" s="28" t="s">
        <v>132</v>
      </c>
    </row>
    <row r="8" spans="1:3" ht="23.25" customHeight="1">
      <c r="A8" s="25" t="s">
        <v>201</v>
      </c>
    </row>
    <row r="9" spans="1:3">
      <c r="A9" s="25" t="s">
        <v>238</v>
      </c>
    </row>
    <row r="10" spans="1:3" ht="15" customHeight="1">
      <c r="A10" s="25" t="s">
        <v>202</v>
      </c>
    </row>
    <row r="11" spans="1:3" ht="24" customHeight="1">
      <c r="B11" s="221">
        <v>2017</v>
      </c>
    </row>
    <row r="12" spans="1:3" ht="17.25">
      <c r="A12" s="141"/>
      <c r="C12" s="28" t="s">
        <v>205</v>
      </c>
    </row>
    <row r="13" spans="1:3">
      <c r="B13" s="221" t="s">
        <v>239</v>
      </c>
      <c r="C13" s="28"/>
    </row>
    <row r="14" spans="1:3" ht="17.25">
      <c r="C14" s="28" t="s">
        <v>200</v>
      </c>
    </row>
    <row r="15" spans="1:3">
      <c r="C15" s="28"/>
    </row>
    <row r="16" spans="1:3">
      <c r="A16" s="25" t="s">
        <v>260</v>
      </c>
      <c r="C16" s="28"/>
    </row>
    <row r="19" spans="2:7">
      <c r="B19" s="295"/>
      <c r="C19" s="295"/>
      <c r="D19" s="296">
        <v>2017</v>
      </c>
      <c r="E19" s="297">
        <v>2018</v>
      </c>
      <c r="F19" s="298">
        <v>2019</v>
      </c>
    </row>
    <row r="20" spans="2:7" ht="19.5" customHeight="1">
      <c r="B20" s="299" t="s">
        <v>120</v>
      </c>
      <c r="C20" s="300" t="s">
        <v>191</v>
      </c>
      <c r="D20" s="301">
        <v>0.21282034478058165</v>
      </c>
      <c r="E20" s="302">
        <v>0.43402594713954556</v>
      </c>
      <c r="F20" s="303">
        <v>0.90944830762630535</v>
      </c>
    </row>
    <row r="21" spans="2:7">
      <c r="B21" s="304" t="s">
        <v>194</v>
      </c>
      <c r="C21" s="305" t="s">
        <v>203</v>
      </c>
      <c r="D21" s="301"/>
      <c r="E21" s="302">
        <v>0.5448191376686693</v>
      </c>
      <c r="F21" s="303">
        <v>0.51701953641017173</v>
      </c>
      <c r="G21" s="145"/>
    </row>
    <row r="22" spans="2:7">
      <c r="B22" s="304"/>
      <c r="C22" s="305" t="s">
        <v>204</v>
      </c>
      <c r="D22" s="301">
        <v>0.87519615544683516</v>
      </c>
      <c r="E22" s="302"/>
      <c r="F22" s="306"/>
      <c r="G22" s="146"/>
    </row>
    <row r="23" spans="2:7" ht="17.25">
      <c r="B23" s="307" t="s">
        <v>195</v>
      </c>
      <c r="C23" s="329" t="s">
        <v>192</v>
      </c>
      <c r="D23" s="326">
        <v>-0.69698793012679794</v>
      </c>
      <c r="E23" s="308">
        <v>-0.34530073553874907</v>
      </c>
      <c r="F23" s="309">
        <v>-0.57433115176564919</v>
      </c>
      <c r="G23" s="146"/>
    </row>
    <row r="24" spans="2:7" ht="17.25">
      <c r="B24" s="310"/>
      <c r="C24" s="330" t="s">
        <v>193</v>
      </c>
      <c r="D24" s="327">
        <v>-1.3939758602535959</v>
      </c>
      <c r="E24" s="302"/>
      <c r="F24" s="303"/>
      <c r="G24" s="146"/>
    </row>
    <row r="25" spans="2:7" ht="17.25" customHeight="1">
      <c r="B25" s="310" t="s">
        <v>46</v>
      </c>
      <c r="C25" s="330"/>
      <c r="D25" s="328">
        <v>-1.2200023136796418</v>
      </c>
      <c r="E25" s="302">
        <v>-0.63378965910838292</v>
      </c>
      <c r="F25" s="303">
        <v>-1.1108499995056471</v>
      </c>
      <c r="G25" s="145"/>
    </row>
    <row r="26" spans="2:7">
      <c r="B26" s="324" t="s">
        <v>240</v>
      </c>
      <c r="C26" s="331"/>
      <c r="D26" s="323">
        <v>1.4328226584602235</v>
      </c>
      <c r="E26" s="323">
        <v>1.0678156062479285</v>
      </c>
      <c r="F26" s="325">
        <v>2.0202983071319522</v>
      </c>
      <c r="G26" s="147"/>
    </row>
    <row r="27" spans="2:7">
      <c r="B27" s="310" t="s">
        <v>170</v>
      </c>
      <c r="C27" s="304"/>
      <c r="D27" s="327">
        <v>0.90265090469586751</v>
      </c>
      <c r="E27" s="327">
        <v>1.2486985376897404</v>
      </c>
      <c r="F27" s="303">
        <v>1.6322753355323869</v>
      </c>
    </row>
    <row r="28" spans="2:7">
      <c r="B28" s="311" t="s">
        <v>259</v>
      </c>
      <c r="C28" s="332"/>
      <c r="D28" s="333">
        <v>2.3484069498453941</v>
      </c>
      <c r="E28" s="333">
        <v>2.3298479417981133</v>
      </c>
      <c r="F28" s="334">
        <v>3.6855504736358347</v>
      </c>
    </row>
    <row r="29" spans="2:7">
      <c r="B29" s="142"/>
      <c r="C29" s="142"/>
      <c r="D29" s="142"/>
      <c r="E29" s="142"/>
      <c r="F29" s="36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F20"/>
  <sheetViews>
    <sheetView zoomScale="90" zoomScaleNormal="90" workbookViewId="0">
      <selection activeCell="D20" sqref="D20"/>
    </sheetView>
  </sheetViews>
  <sheetFormatPr defaultColWidth="9.140625" defaultRowHeight="15"/>
  <cols>
    <col min="1" max="1" width="8" style="25" customWidth="1"/>
    <col min="2" max="2" width="17.85546875" style="25" customWidth="1"/>
    <col min="3" max="3" width="17.7109375" style="25" customWidth="1"/>
    <col min="4" max="4" width="18" style="25" customWidth="1"/>
    <col min="5" max="5" width="18.28515625" style="25" customWidth="1"/>
    <col min="6" max="7" width="9.140625" style="25"/>
    <col min="8" max="8" width="41.28515625" style="25" customWidth="1"/>
    <col min="9" max="10" width="9.140625" style="25"/>
    <col min="11" max="11" width="15.85546875" style="25" customWidth="1"/>
    <col min="12" max="16384" width="9.140625" style="25"/>
  </cols>
  <sheetData>
    <row r="1" spans="1:6">
      <c r="A1" s="25" t="s">
        <v>103</v>
      </c>
    </row>
    <row r="2" spans="1:6">
      <c r="A2" s="192"/>
      <c r="B2" s="25" t="s">
        <v>123</v>
      </c>
    </row>
    <row r="3" spans="1:6">
      <c r="A3" s="198"/>
      <c r="B3" s="25" t="s">
        <v>122</v>
      </c>
    </row>
    <row r="4" spans="1:6">
      <c r="A4" s="201"/>
      <c r="B4" s="25" t="s">
        <v>104</v>
      </c>
    </row>
    <row r="5" spans="1:6">
      <c r="A5" s="15"/>
      <c r="B5" s="25" t="s">
        <v>158</v>
      </c>
    </row>
    <row r="7" spans="1:6">
      <c r="B7" s="148"/>
    </row>
    <row r="8" spans="1:6" ht="48.75" customHeight="1">
      <c r="B8" s="195" t="s">
        <v>102</v>
      </c>
      <c r="C8" s="194" t="s">
        <v>98</v>
      </c>
      <c r="D8" s="197" t="s">
        <v>99</v>
      </c>
      <c r="E8" s="196" t="s">
        <v>43</v>
      </c>
    </row>
    <row r="9" spans="1:6" ht="31.5">
      <c r="A9" s="200"/>
      <c r="B9" s="194" t="s">
        <v>98</v>
      </c>
      <c r="C9" s="243" t="s">
        <v>100</v>
      </c>
      <c r="D9" s="242" t="s">
        <v>101</v>
      </c>
      <c r="E9" s="244" t="s">
        <v>101</v>
      </c>
      <c r="F9" s="149"/>
    </row>
    <row r="10" spans="1:6" ht="30">
      <c r="A10" s="200"/>
      <c r="B10" s="245" t="s">
        <v>99</v>
      </c>
      <c r="C10" s="246" t="s">
        <v>101</v>
      </c>
      <c r="D10" s="247" t="s">
        <v>101</v>
      </c>
      <c r="E10" s="248" t="s">
        <v>101</v>
      </c>
    </row>
    <row r="11" spans="1:6" ht="53.25" customHeight="1">
      <c r="B11" s="249" t="s">
        <v>43</v>
      </c>
      <c r="C11" s="244" t="s">
        <v>101</v>
      </c>
      <c r="D11" s="244" t="s">
        <v>101</v>
      </c>
      <c r="E11" s="250" t="s">
        <v>43</v>
      </c>
    </row>
    <row r="13" spans="1:6">
      <c r="A13" s="185"/>
    </row>
    <row r="14" spans="1:6">
      <c r="A14" s="270"/>
    </row>
    <row r="15" spans="1:6">
      <c r="A15" s="270" t="s">
        <v>254</v>
      </c>
    </row>
    <row r="16" spans="1:6">
      <c r="A16" s="270" t="s">
        <v>255</v>
      </c>
    </row>
    <row r="17" spans="1:6">
      <c r="A17" s="26"/>
      <c r="B17" s="142"/>
      <c r="C17" s="142"/>
      <c r="D17" s="142"/>
    </row>
    <row r="18" spans="1:6" ht="30">
      <c r="A18" s="193"/>
      <c r="B18" s="240" t="s">
        <v>9</v>
      </c>
      <c r="C18" s="240" t="s">
        <v>160</v>
      </c>
      <c r="D18" s="240" t="s">
        <v>101</v>
      </c>
    </row>
    <row r="19" spans="1:6" ht="45.75" customHeight="1">
      <c r="A19" s="199">
        <v>2018</v>
      </c>
      <c r="B19" s="271" t="s">
        <v>99</v>
      </c>
      <c r="C19" s="271" t="s">
        <v>99</v>
      </c>
      <c r="D19" s="241" t="s">
        <v>241</v>
      </c>
      <c r="F19" s="142"/>
    </row>
    <row r="20" spans="1:6" ht="41.25" customHeight="1">
      <c r="A20" s="199">
        <v>2019</v>
      </c>
      <c r="B20" s="243" t="s">
        <v>161</v>
      </c>
      <c r="C20" s="243" t="s">
        <v>161</v>
      </c>
      <c r="D20" s="241" t="s">
        <v>241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R36"/>
  <sheetViews>
    <sheetView zoomScale="90" zoomScaleNormal="90" workbookViewId="0">
      <selection activeCell="L21" sqref="L21"/>
    </sheetView>
  </sheetViews>
  <sheetFormatPr defaultColWidth="9.140625" defaultRowHeight="15"/>
  <cols>
    <col min="1" max="1" width="9.140625" style="25"/>
    <col min="2" max="2" width="7.28515625" style="25" customWidth="1"/>
    <col min="3" max="3" width="12.7109375" style="25" customWidth="1"/>
    <col min="4" max="4" width="11.140625" style="25" customWidth="1"/>
    <col min="5" max="5" width="7.7109375" style="25" customWidth="1"/>
    <col min="6" max="6" width="15.140625" style="25" customWidth="1"/>
    <col min="7" max="7" width="11.140625" style="25" customWidth="1"/>
    <col min="8" max="8" width="8.85546875" style="25" customWidth="1"/>
    <col min="9" max="9" width="15.140625" style="25" customWidth="1"/>
    <col min="10" max="17" width="9.140625" style="25"/>
    <col min="18" max="18" width="9.42578125" style="25" bestFit="1" customWidth="1"/>
    <col min="19" max="16384" width="9.140625" style="25"/>
  </cols>
  <sheetData>
    <row r="1" spans="1:12">
      <c r="A1" s="25" t="s">
        <v>219</v>
      </c>
    </row>
    <row r="2" spans="1:12">
      <c r="A2" s="25" t="s">
        <v>218</v>
      </c>
    </row>
    <row r="3" spans="1:12" ht="30" customHeight="1">
      <c r="A3" s="25" t="s">
        <v>223</v>
      </c>
    </row>
    <row r="4" spans="1:12">
      <c r="A4" s="25" t="s">
        <v>222</v>
      </c>
    </row>
    <row r="6" spans="1:12" ht="18">
      <c r="A6" s="25" t="s">
        <v>224</v>
      </c>
    </row>
    <row r="7" spans="1:12" ht="15.75" customHeight="1">
      <c r="A7" s="25" t="s">
        <v>206</v>
      </c>
    </row>
    <row r="8" spans="1:12">
      <c r="A8" s="25" t="s">
        <v>217</v>
      </c>
    </row>
    <row r="10" spans="1:12" ht="18.75">
      <c r="B10" s="252"/>
      <c r="C10" s="253"/>
      <c r="D10" s="478" t="s">
        <v>207</v>
      </c>
      <c r="E10" s="479"/>
      <c r="F10" s="480"/>
      <c r="G10" s="478" t="s">
        <v>208</v>
      </c>
      <c r="H10" s="479"/>
      <c r="I10" s="480"/>
    </row>
    <row r="11" spans="1:12" ht="77.25" thickBot="1">
      <c r="B11" s="254" t="s">
        <v>14</v>
      </c>
      <c r="C11" s="336" t="s">
        <v>209</v>
      </c>
      <c r="D11" s="255" t="s">
        <v>210</v>
      </c>
      <c r="E11" s="337" t="s">
        <v>211</v>
      </c>
      <c r="F11" s="256" t="s">
        <v>212</v>
      </c>
      <c r="G11" s="255" t="s">
        <v>213</v>
      </c>
      <c r="H11" s="337" t="s">
        <v>214</v>
      </c>
      <c r="I11" s="257" t="s">
        <v>215</v>
      </c>
    </row>
    <row r="12" spans="1:12">
      <c r="A12" s="258"/>
      <c r="B12" s="338">
        <v>2006</v>
      </c>
      <c r="C12" s="339">
        <f>'[1]Velkakriteeri, suhdannekorjaus'!B20</f>
        <v>38.200000000000003</v>
      </c>
      <c r="D12" s="340"/>
      <c r="E12" s="341"/>
      <c r="F12" s="341"/>
      <c r="G12" s="340"/>
      <c r="H12" s="341"/>
      <c r="I12" s="342"/>
      <c r="K12" s="27" t="s">
        <v>216</v>
      </c>
      <c r="L12" s="27"/>
    </row>
    <row r="13" spans="1:12">
      <c r="A13" s="258"/>
      <c r="B13" s="343">
        <v>2007</v>
      </c>
      <c r="C13" s="344">
        <f>'[1]Velkakriteeri, suhdannekorjaus'!B21</f>
        <v>34</v>
      </c>
      <c r="D13" s="269"/>
      <c r="E13" s="345"/>
      <c r="F13" s="345"/>
      <c r="G13" s="269">
        <f>0.95/3*(C14-60)+0.95*0.95/3*(C13-60)+0.95*0.95*0.95/3*(C12-60)+60</f>
        <v>37.303075</v>
      </c>
      <c r="H13" s="345">
        <f>C15</f>
        <v>41.7</v>
      </c>
      <c r="I13" s="346" t="str">
        <f t="shared" ref="I13:I25" si="0">IF(H13&lt;=G13,"FL täyttyy","Ei")</f>
        <v>Ei</v>
      </c>
      <c r="K13" s="260"/>
      <c r="L13" s="27" t="s">
        <v>264</v>
      </c>
    </row>
    <row r="14" spans="1:12">
      <c r="A14" s="258"/>
      <c r="B14" s="343">
        <v>2008</v>
      </c>
      <c r="C14" s="344">
        <f>'[1]Velkakriteeri, suhdannekorjaus'!B22</f>
        <v>32.700000000000003</v>
      </c>
      <c r="D14" s="269"/>
      <c r="E14" s="345"/>
      <c r="F14" s="345"/>
      <c r="G14" s="269">
        <f t="shared" ref="G14:G24" si="1">0.95/3*(C15-60)+0.95*0.95/3*(C14-60)+0.95*0.95*0.95/3*(C13-60)+60</f>
        <v>38.561666666666667</v>
      </c>
      <c r="H14" s="345">
        <f t="shared" ref="H14:H23" si="2">C16</f>
        <v>47.1</v>
      </c>
      <c r="I14" s="346" t="str">
        <f t="shared" si="0"/>
        <v>Ei</v>
      </c>
      <c r="K14" s="347"/>
      <c r="L14" s="177" t="s">
        <v>121</v>
      </c>
    </row>
    <row r="15" spans="1:12">
      <c r="A15" s="258"/>
      <c r="B15" s="343">
        <v>2009</v>
      </c>
      <c r="C15" s="344">
        <f>'[1]Velkakriteeri, suhdannekorjaus'!B23</f>
        <v>41.7</v>
      </c>
      <c r="D15" s="269">
        <f>0.95/3*(C14-60)+0.95*0.95/3*(C13-60)+0.95*0.95*0.95/3*(C12-60)+60</f>
        <v>37.303075</v>
      </c>
      <c r="E15" s="345">
        <f t="shared" ref="E15:E27" si="3">C15</f>
        <v>41.7</v>
      </c>
      <c r="F15" s="345" t="str">
        <f>IF(E15&lt;=D15,"BL täyttyy","Ei")</f>
        <v>Ei</v>
      </c>
      <c r="G15" s="269">
        <f t="shared" si="1"/>
        <v>42.607637500000003</v>
      </c>
      <c r="H15" s="345">
        <f t="shared" si="2"/>
        <v>48.5</v>
      </c>
      <c r="I15" s="346" t="str">
        <f t="shared" si="0"/>
        <v>Ei</v>
      </c>
      <c r="J15" s="181"/>
      <c r="K15" s="9"/>
      <c r="L15" s="27" t="s">
        <v>24</v>
      </c>
    </row>
    <row r="16" spans="1:12">
      <c r="A16" s="258"/>
      <c r="B16" s="343">
        <v>2010</v>
      </c>
      <c r="C16" s="344">
        <f>'[1]Velkakriteeri, suhdannekorjaus'!B24</f>
        <v>47.1</v>
      </c>
      <c r="D16" s="269">
        <f t="shared" ref="D16:D27" si="4">0.95/3*(C15-60)+0.95*0.95/3*(C14-60)+0.95*0.95*0.95/3*(C13-60)+60</f>
        <v>38.561666666666667</v>
      </c>
      <c r="E16" s="345">
        <f t="shared" si="3"/>
        <v>47.1</v>
      </c>
      <c r="F16" s="345" t="str">
        <f t="shared" ref="F16:F27" si="5">IF(E16&lt;=D16,"BL täyttyy","Ei")</f>
        <v>Ei</v>
      </c>
      <c r="G16" s="269">
        <f t="shared" si="1"/>
        <v>47.247595833333335</v>
      </c>
      <c r="H16" s="345">
        <f t="shared" si="2"/>
        <v>53.9</v>
      </c>
      <c r="I16" s="346" t="str">
        <f t="shared" si="0"/>
        <v>Ei</v>
      </c>
      <c r="J16" s="181"/>
    </row>
    <row r="17" spans="1:18">
      <c r="A17" s="258"/>
      <c r="B17" s="343">
        <v>2011</v>
      </c>
      <c r="C17" s="344">
        <f>'[1]Velkakriteeri, suhdannekorjaus'!B25</f>
        <v>48.5</v>
      </c>
      <c r="D17" s="269">
        <f t="shared" si="4"/>
        <v>42.607637500000003</v>
      </c>
      <c r="E17" s="345">
        <f t="shared" si="3"/>
        <v>48.5</v>
      </c>
      <c r="F17" s="345" t="str">
        <f t="shared" si="5"/>
        <v>Ei</v>
      </c>
      <c r="G17" s="269">
        <f t="shared" si="1"/>
        <v>50.922037500000002</v>
      </c>
      <c r="H17" s="345">
        <f t="shared" si="2"/>
        <v>56.5</v>
      </c>
      <c r="I17" s="346" t="str">
        <f t="shared" si="0"/>
        <v>Ei</v>
      </c>
      <c r="J17" s="181"/>
    </row>
    <row r="18" spans="1:18">
      <c r="A18" s="258"/>
      <c r="B18" s="348">
        <v>2012</v>
      </c>
      <c r="C18" s="344">
        <f>'[1]Velkakriteeri, suhdannekorjaus'!B26</f>
        <v>53.9</v>
      </c>
      <c r="D18" s="269">
        <f t="shared" si="4"/>
        <v>47.247595833333335</v>
      </c>
      <c r="E18" s="345">
        <f t="shared" si="3"/>
        <v>53.9</v>
      </c>
      <c r="F18" s="345" t="str">
        <f t="shared" si="5"/>
        <v>Ei</v>
      </c>
      <c r="G18" s="269">
        <f t="shared" si="1"/>
        <v>53.769979166666666</v>
      </c>
      <c r="H18" s="345">
        <f t="shared" si="2"/>
        <v>60.2</v>
      </c>
      <c r="I18" s="346" t="str">
        <f t="shared" si="0"/>
        <v>Ei</v>
      </c>
      <c r="J18" s="181"/>
    </row>
    <row r="19" spans="1:18">
      <c r="A19" s="258"/>
      <c r="B19" s="348">
        <v>2013</v>
      </c>
      <c r="C19" s="344">
        <f>'[1]Velkakriteeri, suhdannekorjaus'!B27</f>
        <v>56.5</v>
      </c>
      <c r="D19" s="269">
        <f t="shared" si="4"/>
        <v>50.922037500000002</v>
      </c>
      <c r="E19" s="345">
        <f t="shared" si="3"/>
        <v>56.5</v>
      </c>
      <c r="F19" s="345" t="str">
        <f t="shared" si="5"/>
        <v>Ei</v>
      </c>
      <c r="G19" s="269">
        <f t="shared" si="1"/>
        <v>57.267087500000002</v>
      </c>
      <c r="H19" s="345">
        <f t="shared" si="2"/>
        <v>63.551000000000002</v>
      </c>
      <c r="I19" s="346" t="str">
        <f t="shared" si="0"/>
        <v>Ei</v>
      </c>
      <c r="J19" s="181"/>
    </row>
    <row r="20" spans="1:18">
      <c r="A20" s="258"/>
      <c r="B20" s="349">
        <v>2014</v>
      </c>
      <c r="C20" s="344">
        <f>'[1]Velkakriteeri, suhdannekorjaus'!B28</f>
        <v>60.2</v>
      </c>
      <c r="D20" s="269">
        <f t="shared" si="4"/>
        <v>53.769979166666666</v>
      </c>
      <c r="E20" s="350">
        <f t="shared" si="3"/>
        <v>60.2</v>
      </c>
      <c r="F20" s="345" t="str">
        <f t="shared" si="5"/>
        <v>Ei</v>
      </c>
      <c r="G20" s="269">
        <f t="shared" si="1"/>
        <v>60.184379166666666</v>
      </c>
      <c r="H20" s="345">
        <f t="shared" si="2"/>
        <v>63</v>
      </c>
      <c r="I20" s="346" t="str">
        <f t="shared" si="0"/>
        <v>Ei</v>
      </c>
      <c r="J20" s="181"/>
      <c r="R20" s="181"/>
    </row>
    <row r="21" spans="1:18">
      <c r="A21" s="258"/>
      <c r="B21" s="351">
        <v>2015</v>
      </c>
      <c r="C21" s="344">
        <f>'[1]Velkakriteeri, suhdannekorjaus'!B29</f>
        <v>63.551000000000002</v>
      </c>
      <c r="D21" s="269">
        <f t="shared" si="4"/>
        <v>57.267087500000002</v>
      </c>
      <c r="E21" s="350">
        <f t="shared" si="3"/>
        <v>63.551000000000002</v>
      </c>
      <c r="F21" s="345" t="str">
        <f t="shared" si="5"/>
        <v>Ei</v>
      </c>
      <c r="G21" s="269">
        <f t="shared" si="1"/>
        <v>62.0754175</v>
      </c>
      <c r="H21" s="269">
        <f t="shared" si="2"/>
        <v>61.328000000000003</v>
      </c>
      <c r="I21" s="346" t="str">
        <f t="shared" si="0"/>
        <v>FL täyttyy</v>
      </c>
      <c r="J21" s="181"/>
    </row>
    <row r="22" spans="1:18">
      <c r="A22" s="258"/>
      <c r="B22" s="349">
        <v>2016</v>
      </c>
      <c r="C22" s="352">
        <f>'[1]Velkakriteeri, suhdannekorjaus'!B30</f>
        <v>63</v>
      </c>
      <c r="D22" s="8">
        <f t="shared" si="4"/>
        <v>60.184379166666666</v>
      </c>
      <c r="E22" s="350">
        <f t="shared" si="3"/>
        <v>63</v>
      </c>
      <c r="F22" s="350" t="str">
        <f t="shared" si="5"/>
        <v>Ei</v>
      </c>
      <c r="G22" s="8">
        <f t="shared" si="1"/>
        <v>62.337879541666666</v>
      </c>
      <c r="H22" s="8">
        <f t="shared" si="2"/>
        <v>59.928147265873498</v>
      </c>
      <c r="I22" s="353" t="str">
        <f t="shared" si="0"/>
        <v>FL täyttyy</v>
      </c>
      <c r="J22" s="181"/>
    </row>
    <row r="23" spans="1:18">
      <c r="A23" s="258"/>
      <c r="B23" s="351">
        <v>2017</v>
      </c>
      <c r="C23" s="352">
        <f>'[1]Velkakriteeri, suhdannekorjaus'!B31</f>
        <v>61.328000000000003</v>
      </c>
      <c r="D23" s="8">
        <f>0.95/3*(C22-60)+0.95*0.95/3*(C21-60)+0.95*0.95*0.95/3*(C20-60)+60</f>
        <v>62.0754175</v>
      </c>
      <c r="E23" s="8">
        <f t="shared" si="3"/>
        <v>61.328000000000003</v>
      </c>
      <c r="F23" s="350" t="str">
        <f t="shared" si="5"/>
        <v>BL täyttyy</v>
      </c>
      <c r="G23" s="8">
        <f t="shared" si="1"/>
        <v>61.234128300859943</v>
      </c>
      <c r="H23" s="8">
        <f t="shared" si="2"/>
        <v>59.075745137270296</v>
      </c>
      <c r="I23" s="353" t="str">
        <f t="shared" si="0"/>
        <v>FL täyttyy</v>
      </c>
      <c r="J23" s="181"/>
      <c r="K23" s="259"/>
    </row>
    <row r="24" spans="1:18">
      <c r="A24" s="258"/>
      <c r="B24" s="354">
        <v>2018</v>
      </c>
      <c r="C24" s="355">
        <f>'[1]Velkakriteeri, suhdannekorjaus'!B32</f>
        <v>59.928147265873498</v>
      </c>
      <c r="D24" s="356">
        <f t="shared" si="4"/>
        <v>62.337879541666666</v>
      </c>
      <c r="E24" s="356">
        <f t="shared" si="3"/>
        <v>59.928147265873498</v>
      </c>
      <c r="F24" s="357" t="str">
        <f t="shared" si="5"/>
        <v>BL täyttyy</v>
      </c>
      <c r="G24" s="356">
        <f t="shared" si="1"/>
        <v>60.065234929285872</v>
      </c>
      <c r="H24" s="356">
        <f>C26</f>
        <v>57.898803714341497</v>
      </c>
      <c r="I24" s="358" t="str">
        <f t="shared" si="0"/>
        <v>FL täyttyy</v>
      </c>
      <c r="J24" s="181"/>
    </row>
    <row r="25" spans="1:18">
      <c r="A25" s="258"/>
      <c r="B25" s="359">
        <v>2019</v>
      </c>
      <c r="C25" s="355">
        <f>'[1]Velkakriteeri, suhdannekorjaus'!B33</f>
        <v>59.075745137270296</v>
      </c>
      <c r="D25" s="356">
        <f t="shared" si="4"/>
        <v>61.234128300859943</v>
      </c>
      <c r="E25" s="356">
        <f t="shared" si="3"/>
        <v>59.075745137270296</v>
      </c>
      <c r="F25" s="357" t="str">
        <f t="shared" si="5"/>
        <v>BL täyttyy</v>
      </c>
      <c r="G25" s="356">
        <f>0.95/3*(C26-60)+0.95*0.95/3*(C25-60)+0.95*0.95*0.95/3*(C24-60)+60</f>
        <v>59.036039592363053</v>
      </c>
      <c r="H25" s="356">
        <f>C27</f>
        <v>57.5</v>
      </c>
      <c r="I25" s="358" t="str">
        <f t="shared" si="0"/>
        <v>FL täyttyy</v>
      </c>
      <c r="J25" s="181"/>
    </row>
    <row r="26" spans="1:18">
      <c r="A26" s="258"/>
      <c r="B26" s="349">
        <v>2020</v>
      </c>
      <c r="C26" s="360">
        <f>'[1]Velkakriteeri, suhdannekorjaus'!B34</f>
        <v>57.898803714341497</v>
      </c>
      <c r="D26" s="8">
        <f t="shared" si="4"/>
        <v>60.065234929285872</v>
      </c>
      <c r="E26" s="8">
        <f t="shared" si="3"/>
        <v>57.898803714341497</v>
      </c>
      <c r="F26" s="350" t="str">
        <f t="shared" si="5"/>
        <v>BL täyttyy</v>
      </c>
      <c r="G26" s="8">
        <f>0.95/3*(C27-60)+0.95*0.95/3*(C26-60)+0.95*0.95*0.95/3*(C25-60)+60</f>
        <v>58.312079113086774</v>
      </c>
      <c r="H26" s="8"/>
      <c r="I26" s="353"/>
      <c r="J26" s="181"/>
    </row>
    <row r="27" spans="1:18" ht="15.75" thickBot="1">
      <c r="A27" s="258"/>
      <c r="B27" s="361">
        <v>2021</v>
      </c>
      <c r="C27" s="362">
        <f>'[1]Velkakriteeri, suhdannekorjaus'!B35</f>
        <v>57.5</v>
      </c>
      <c r="D27" s="363">
        <f t="shared" si="4"/>
        <v>59.036039592363053</v>
      </c>
      <c r="E27" s="363">
        <f t="shared" si="3"/>
        <v>57.5</v>
      </c>
      <c r="F27" s="364" t="str">
        <f t="shared" si="5"/>
        <v>BL täyttyy</v>
      </c>
      <c r="G27" s="365"/>
      <c r="H27" s="364"/>
      <c r="I27" s="366"/>
      <c r="J27" s="181"/>
    </row>
    <row r="28" spans="1:18">
      <c r="A28" s="258"/>
    </row>
    <row r="29" spans="1:18">
      <c r="A29" s="25" t="s">
        <v>220</v>
      </c>
    </row>
    <row r="30" spans="1:18">
      <c r="A30" s="25" t="s">
        <v>221</v>
      </c>
      <c r="B30" s="177"/>
      <c r="C30" s="177"/>
      <c r="D30" s="177"/>
      <c r="E30" s="177"/>
      <c r="F30" s="177"/>
      <c r="G30" s="177"/>
      <c r="H30" s="177"/>
      <c r="I30" s="177"/>
      <c r="J30" s="177"/>
      <c r="K30" s="177"/>
      <c r="L30" s="177"/>
      <c r="M30" s="177"/>
    </row>
    <row r="31" spans="1:18">
      <c r="C31" s="223"/>
      <c r="D31" s="223"/>
      <c r="E31" s="223"/>
      <c r="F31" s="224"/>
    </row>
    <row r="32" spans="1:18">
      <c r="C32" s="223"/>
      <c r="D32" s="223"/>
      <c r="E32" s="223"/>
      <c r="F32" s="224"/>
    </row>
    <row r="33" spans="3:6">
      <c r="C33" s="223"/>
      <c r="D33" s="223"/>
      <c r="E33" s="223"/>
      <c r="F33" s="224"/>
    </row>
    <row r="34" spans="3:6">
      <c r="C34" s="223"/>
      <c r="D34" s="223"/>
      <c r="E34" s="223"/>
      <c r="F34" s="224"/>
    </row>
    <row r="35" spans="3:6">
      <c r="C35" s="223"/>
      <c r="D35" s="223"/>
      <c r="E35" s="223"/>
      <c r="F35" s="224"/>
    </row>
    <row r="36" spans="3:6">
      <c r="C36" s="223"/>
      <c r="D36" s="223"/>
      <c r="E36" s="223"/>
      <c r="F36" s="224"/>
    </row>
  </sheetData>
  <mergeCells count="2">
    <mergeCell ref="D10:F10"/>
    <mergeCell ref="G10:I10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AD79"/>
  <sheetViews>
    <sheetView zoomScale="80" zoomScaleNormal="80" workbookViewId="0">
      <selection activeCell="A10" sqref="A10"/>
    </sheetView>
  </sheetViews>
  <sheetFormatPr defaultColWidth="9.140625" defaultRowHeight="15"/>
  <cols>
    <col min="1" max="1" width="9.140625" style="27"/>
    <col min="2" max="2" width="14.5703125" style="27" customWidth="1"/>
    <col min="3" max="3" width="15.5703125" style="27" customWidth="1"/>
    <col min="4" max="4" width="14.42578125" style="27" customWidth="1"/>
    <col min="5" max="5" width="13.28515625" style="27" customWidth="1"/>
    <col min="6" max="6" width="10.85546875" style="27" customWidth="1"/>
    <col min="7" max="7" width="12" style="27" customWidth="1"/>
    <col min="8" max="8" width="15.140625" style="27" customWidth="1"/>
    <col min="9" max="9" width="16.7109375" style="27" customWidth="1"/>
    <col min="10" max="10" width="14.5703125" style="27" customWidth="1"/>
    <col min="11" max="11" width="14.140625" style="27" customWidth="1"/>
    <col min="12" max="12" width="16.5703125" style="27" customWidth="1"/>
    <col min="13" max="13" width="15.42578125" style="27" customWidth="1"/>
    <col min="14" max="14" width="16.5703125" style="27" customWidth="1"/>
    <col min="15" max="15" width="16.42578125" style="27" customWidth="1"/>
    <col min="16" max="17" width="14.28515625" style="27" customWidth="1"/>
    <col min="18" max="18" width="8.7109375" style="27" customWidth="1"/>
    <col min="19" max="20" width="8.28515625" style="27" customWidth="1"/>
    <col min="21" max="21" width="15.140625" style="27" customWidth="1"/>
    <col min="22" max="22" width="17.5703125" style="27" customWidth="1"/>
    <col min="23" max="24" width="11.5703125" style="27" customWidth="1"/>
    <col min="25" max="25" width="18.7109375" style="27" customWidth="1"/>
    <col min="26" max="16384" width="9.140625" style="27"/>
  </cols>
  <sheetData>
    <row r="1" spans="1:30">
      <c r="A1" s="367"/>
      <c r="I1" s="368"/>
      <c r="J1" s="368"/>
      <c r="K1" s="368"/>
      <c r="L1" s="368"/>
      <c r="M1" s="368"/>
      <c r="N1" s="368"/>
    </row>
    <row r="2" spans="1:30">
      <c r="A2" s="367"/>
    </row>
    <row r="3" spans="1:30">
      <c r="A3" s="27" t="s">
        <v>271</v>
      </c>
    </row>
    <row r="4" spans="1:30" ht="17.25">
      <c r="A4" s="27" t="s">
        <v>265</v>
      </c>
    </row>
    <row r="5" spans="1:30">
      <c r="A5" s="27" t="s">
        <v>155</v>
      </c>
      <c r="H5" s="369"/>
    </row>
    <row r="6" spans="1:30" ht="17.25">
      <c r="A6" s="27" t="s">
        <v>148</v>
      </c>
    </row>
    <row r="7" spans="1:30">
      <c r="A7" s="27" t="s">
        <v>32</v>
      </c>
    </row>
    <row r="8" spans="1:30" ht="17.25">
      <c r="A8" s="26" t="s">
        <v>266</v>
      </c>
      <c r="B8" s="369"/>
      <c r="P8" s="369"/>
      <c r="Q8" s="369"/>
    </row>
    <row r="9" spans="1:30" ht="17.25">
      <c r="A9" s="27" t="s">
        <v>149</v>
      </c>
    </row>
    <row r="10" spans="1:30">
      <c r="A10" s="27" t="s">
        <v>231</v>
      </c>
    </row>
    <row r="12" spans="1:30">
      <c r="A12" s="27" t="s">
        <v>159</v>
      </c>
      <c r="AA12" s="36"/>
      <c r="AB12" s="36"/>
      <c r="AC12" s="36"/>
      <c r="AD12" s="36"/>
    </row>
    <row r="13" spans="1:30">
      <c r="I13" s="44"/>
      <c r="P13" s="44"/>
      <c r="AA13" s="36"/>
      <c r="AB13" s="36"/>
      <c r="AC13" s="36"/>
      <c r="AD13" s="36"/>
    </row>
    <row r="14" spans="1:30">
      <c r="I14" s="370"/>
      <c r="J14" s="370"/>
      <c r="AA14" s="36"/>
      <c r="AB14" s="36"/>
      <c r="AC14" s="36"/>
      <c r="AD14" s="36"/>
    </row>
    <row r="15" spans="1:30" ht="18.75">
      <c r="A15" s="29"/>
      <c r="B15" s="481" t="s">
        <v>27</v>
      </c>
      <c r="C15" s="481"/>
      <c r="D15" s="481"/>
      <c r="E15" s="482" t="s">
        <v>28</v>
      </c>
      <c r="F15" s="482"/>
      <c r="G15" s="482"/>
      <c r="H15" s="482"/>
      <c r="I15" s="482" t="s">
        <v>29</v>
      </c>
      <c r="J15" s="482"/>
      <c r="K15" s="482"/>
      <c r="L15" s="283" t="s">
        <v>30</v>
      </c>
      <c r="M15" s="482" t="s">
        <v>225</v>
      </c>
      <c r="N15" s="482"/>
      <c r="O15" s="371"/>
      <c r="AA15" s="36"/>
      <c r="AB15" s="36"/>
      <c r="AC15" s="36"/>
      <c r="AD15" s="36"/>
    </row>
    <row r="16" spans="1:30" ht="45">
      <c r="A16" s="372"/>
      <c r="B16" s="373" t="s">
        <v>166</v>
      </c>
      <c r="C16" s="373" t="s">
        <v>150</v>
      </c>
      <c r="D16" s="374" t="s">
        <v>166</v>
      </c>
      <c r="E16" s="375" t="s">
        <v>16</v>
      </c>
      <c r="F16" s="376" t="s">
        <v>35</v>
      </c>
      <c r="G16" s="376" t="s">
        <v>33</v>
      </c>
      <c r="H16" s="376" t="s">
        <v>20</v>
      </c>
      <c r="I16" s="375" t="s">
        <v>19</v>
      </c>
      <c r="J16" s="376" t="s">
        <v>5</v>
      </c>
      <c r="K16" s="377" t="s">
        <v>31</v>
      </c>
      <c r="L16" s="377" t="s">
        <v>21</v>
      </c>
      <c r="M16" s="377" t="s">
        <v>226</v>
      </c>
      <c r="N16" s="378" t="s">
        <v>228</v>
      </c>
      <c r="P16" s="3" t="s">
        <v>110</v>
      </c>
      <c r="U16" s="379"/>
      <c r="W16" s="380"/>
      <c r="X16" s="380"/>
      <c r="Y16" s="380"/>
      <c r="AA16" s="483"/>
      <c r="AB16" s="483"/>
      <c r="AC16" s="36"/>
      <c r="AD16" s="36"/>
    </row>
    <row r="17" spans="1:30" ht="17.25">
      <c r="A17" s="381"/>
      <c r="B17" s="382" t="s">
        <v>151</v>
      </c>
      <c r="C17" s="382" t="s">
        <v>15</v>
      </c>
      <c r="D17" s="383"/>
      <c r="E17" s="384" t="s">
        <v>10</v>
      </c>
      <c r="F17" s="385" t="s">
        <v>152</v>
      </c>
      <c r="G17" s="386"/>
      <c r="H17" s="385" t="s">
        <v>26</v>
      </c>
      <c r="I17" s="384"/>
      <c r="J17" s="385" t="s">
        <v>18</v>
      </c>
      <c r="K17" s="7" t="s">
        <v>25</v>
      </c>
      <c r="L17" s="387" t="s">
        <v>267</v>
      </c>
      <c r="M17" s="263" t="s">
        <v>227</v>
      </c>
      <c r="N17" s="388" t="s">
        <v>229</v>
      </c>
      <c r="P17" s="389"/>
      <c r="Q17" s="27" t="s">
        <v>268</v>
      </c>
      <c r="AA17" s="36"/>
      <c r="AB17" s="36"/>
      <c r="AC17" s="36"/>
      <c r="AD17" s="36"/>
    </row>
    <row r="18" spans="1:30">
      <c r="A18" s="390" t="s">
        <v>14</v>
      </c>
      <c r="B18" s="382" t="s">
        <v>153</v>
      </c>
      <c r="C18" s="382" t="s">
        <v>34</v>
      </c>
      <c r="D18" s="383" t="s">
        <v>34</v>
      </c>
      <c r="E18" s="390" t="s">
        <v>23</v>
      </c>
      <c r="F18" s="382" t="s">
        <v>23</v>
      </c>
      <c r="G18" s="382" t="s">
        <v>34</v>
      </c>
      <c r="H18" s="382" t="s">
        <v>34</v>
      </c>
      <c r="I18" s="384" t="s">
        <v>22</v>
      </c>
      <c r="J18" s="382" t="s">
        <v>34</v>
      </c>
      <c r="K18" s="383" t="s">
        <v>34</v>
      </c>
      <c r="L18" s="391" t="s">
        <v>23</v>
      </c>
      <c r="M18" s="392" t="s">
        <v>23</v>
      </c>
      <c r="N18" s="265" t="s">
        <v>230</v>
      </c>
      <c r="P18" s="261"/>
      <c r="Q18" s="177" t="s">
        <v>121</v>
      </c>
      <c r="AA18" s="36"/>
      <c r="AB18" s="36"/>
      <c r="AC18" s="36"/>
      <c r="AD18" s="36"/>
    </row>
    <row r="19" spans="1:30">
      <c r="A19" s="393">
        <v>2005</v>
      </c>
      <c r="B19" s="394">
        <v>40</v>
      </c>
      <c r="C19" s="395">
        <v>164.387</v>
      </c>
      <c r="D19" s="396">
        <f>C19*B19/100</f>
        <v>65.754799999999989</v>
      </c>
      <c r="E19" s="397">
        <v>-0.22330113882522706</v>
      </c>
      <c r="F19" s="398">
        <f t="shared" ref="F19:F35" si="0">E19*$H$36</f>
        <v>-0.12819718379956288</v>
      </c>
      <c r="G19" s="399">
        <f>F19*C19/100</f>
        <v>-0.21073950453258741</v>
      </c>
      <c r="H19" s="399"/>
      <c r="I19" s="400">
        <v>91.506073054785531</v>
      </c>
      <c r="J19" s="399">
        <v>180.04804934461913</v>
      </c>
      <c r="K19" s="396"/>
      <c r="L19" s="396"/>
      <c r="M19" s="401"/>
      <c r="N19" s="401"/>
      <c r="P19" s="402"/>
      <c r="Q19" s="27" t="s">
        <v>24</v>
      </c>
      <c r="R19" s="178"/>
      <c r="T19" s="44"/>
      <c r="U19" s="44"/>
      <c r="V19" s="403"/>
      <c r="W19" s="404"/>
      <c r="Y19" s="39"/>
      <c r="AA19" s="36"/>
      <c r="AB19" s="36"/>
      <c r="AC19" s="35"/>
      <c r="AD19" s="36"/>
    </row>
    <row r="20" spans="1:30">
      <c r="A20" s="405">
        <v>2006</v>
      </c>
      <c r="B20" s="266">
        <v>38.200000000000003</v>
      </c>
      <c r="C20" s="406">
        <v>172.614</v>
      </c>
      <c r="D20" s="407">
        <f>C20*B20/100</f>
        <v>65.938548000000011</v>
      </c>
      <c r="E20" s="408">
        <v>1.4916179175165745</v>
      </c>
      <c r="F20" s="409">
        <f t="shared" si="0"/>
        <v>0.85633784644626543</v>
      </c>
      <c r="G20" s="8">
        <f t="shared" ref="G20:G35" si="1">F20*C20/100</f>
        <v>1.4781590102647568</v>
      </c>
      <c r="H20" s="8"/>
      <c r="I20" s="179">
        <v>92.341024228191145</v>
      </c>
      <c r="J20" s="410">
        <v>184.18368318053717</v>
      </c>
      <c r="K20" s="407"/>
      <c r="L20" s="407"/>
      <c r="M20" s="411"/>
      <c r="N20" s="411"/>
      <c r="P20" s="177"/>
      <c r="Q20" s="177"/>
      <c r="R20" s="177"/>
      <c r="T20" s="44"/>
      <c r="U20" s="44"/>
      <c r="V20" s="403"/>
      <c r="W20" s="404"/>
      <c r="Y20" s="39"/>
      <c r="AA20" s="36"/>
      <c r="AB20" s="36"/>
      <c r="AC20" s="35"/>
      <c r="AD20" s="36"/>
    </row>
    <row r="21" spans="1:30">
      <c r="A21" s="405">
        <v>2007</v>
      </c>
      <c r="B21" s="266">
        <v>34</v>
      </c>
      <c r="C21" s="412">
        <v>186.584</v>
      </c>
      <c r="D21" s="407">
        <f t="shared" ref="D21:D35" si="2">C21*B21/100</f>
        <v>63.438559999999995</v>
      </c>
      <c r="E21" s="408">
        <v>4.5218838162102371</v>
      </c>
      <c r="F21" s="409">
        <f t="shared" si="0"/>
        <v>2.5960134988862973</v>
      </c>
      <c r="G21" s="8">
        <f t="shared" si="1"/>
        <v>4.8437458267620084</v>
      </c>
      <c r="H21" s="8">
        <f>D21+G21+G20+G19</f>
        <v>69.549725332494177</v>
      </c>
      <c r="I21" s="179">
        <v>94.89429008813822</v>
      </c>
      <c r="J21" s="8">
        <v>188.11658651860793</v>
      </c>
      <c r="K21" s="407"/>
      <c r="L21" s="407"/>
      <c r="M21" s="411"/>
      <c r="N21" s="411"/>
      <c r="P21" s="38"/>
      <c r="Q21" s="38"/>
      <c r="R21" s="44"/>
      <c r="S21" s="44"/>
      <c r="T21" s="44"/>
      <c r="U21" s="44"/>
      <c r="V21" s="403"/>
      <c r="W21" s="404"/>
      <c r="Y21" s="39"/>
      <c r="AA21" s="36"/>
      <c r="AB21" s="36"/>
      <c r="AC21" s="35"/>
      <c r="AD21" s="36"/>
    </row>
    <row r="22" spans="1:30">
      <c r="A22" s="405">
        <v>2008</v>
      </c>
      <c r="B22" s="266">
        <v>32.700000000000003</v>
      </c>
      <c r="C22" s="412">
        <v>193.71100000000001</v>
      </c>
      <c r="D22" s="407">
        <f t="shared" si="2"/>
        <v>63.343497000000006</v>
      </c>
      <c r="E22" s="408">
        <v>3.7593103215017853</v>
      </c>
      <c r="F22" s="409">
        <f t="shared" si="0"/>
        <v>2.1582200555741751</v>
      </c>
      <c r="G22" s="8">
        <f t="shared" si="1"/>
        <v>4.1807096518532907</v>
      </c>
      <c r="H22" s="8">
        <f>D22+G22+G21+G20</f>
        <v>73.846111488880055</v>
      </c>
      <c r="I22" s="179">
        <v>97.814077964047669</v>
      </c>
      <c r="J22" s="8">
        <v>190.86479987806999</v>
      </c>
      <c r="K22" s="407">
        <f>(J22/J19)*(I22/I19)*C19</f>
        <v>186.27575735814972</v>
      </c>
      <c r="L22" s="407">
        <f>H22/K22*100</f>
        <v>39.643436449380367</v>
      </c>
      <c r="M22" s="411"/>
      <c r="N22" s="411"/>
      <c r="P22" s="38"/>
      <c r="Q22" s="38"/>
      <c r="S22" s="44"/>
      <c r="T22" s="44"/>
      <c r="U22" s="44"/>
      <c r="V22" s="403"/>
      <c r="W22" s="404"/>
      <c r="Y22" s="39"/>
      <c r="AA22" s="36"/>
      <c r="AB22" s="36"/>
      <c r="AC22" s="35"/>
      <c r="AD22" s="36"/>
    </row>
    <row r="23" spans="1:30">
      <c r="A23" s="405">
        <v>2009</v>
      </c>
      <c r="B23" s="266">
        <v>41.7</v>
      </c>
      <c r="C23" s="412">
        <v>181.029</v>
      </c>
      <c r="D23" s="407">
        <f t="shared" si="2"/>
        <v>75.489092999999997</v>
      </c>
      <c r="E23" s="408">
        <v>-4.9707747001579534</v>
      </c>
      <c r="F23" s="409">
        <f t="shared" si="0"/>
        <v>-2.8537217553606813</v>
      </c>
      <c r="G23" s="8">
        <f t="shared" si="1"/>
        <v>-5.1660639565118878</v>
      </c>
      <c r="H23" s="8">
        <f t="shared" ref="H23:H35" si="3">D23+G23+G22+G21</f>
        <v>79.3474845221034</v>
      </c>
      <c r="I23" s="179">
        <v>99.650453584639777</v>
      </c>
      <c r="J23" s="8">
        <v>191.16645371653044</v>
      </c>
      <c r="K23" s="407">
        <f t="shared" ref="K23:K35" si="4">(J23/J20)*(I23/I20)*C20</f>
        <v>193.33974408418803</v>
      </c>
      <c r="L23" s="407">
        <f t="shared" ref="L23:L35" si="5">H23/K23*100</f>
        <v>41.040441476715863</v>
      </c>
      <c r="M23" s="411">
        <f>'[1]Velkakriteeri, BL ja FL '!D15</f>
        <v>37.303075</v>
      </c>
      <c r="N23" s="411" t="str">
        <f t="shared" ref="N23:N35" si="6">IF(L23&lt;=M23,"Täyttyy","Ei")</f>
        <v>Ei</v>
      </c>
      <c r="P23" s="38"/>
      <c r="Q23" s="38"/>
      <c r="S23" s="44"/>
      <c r="T23" s="44"/>
      <c r="U23" s="44"/>
      <c r="V23" s="403"/>
      <c r="W23" s="404"/>
      <c r="Y23" s="39"/>
      <c r="AA23" s="36"/>
      <c r="AB23" s="36"/>
      <c r="AC23" s="35"/>
      <c r="AD23" s="36"/>
    </row>
    <row r="24" spans="1:30">
      <c r="A24" s="405">
        <v>2010</v>
      </c>
      <c r="B24" s="266">
        <v>47.1</v>
      </c>
      <c r="C24" s="412">
        <v>187.1</v>
      </c>
      <c r="D24" s="407">
        <f t="shared" si="2"/>
        <v>88.124099999999999</v>
      </c>
      <c r="E24" s="408">
        <v>-2.319031214681011</v>
      </c>
      <c r="F24" s="409">
        <f t="shared" si="0"/>
        <v>-1.3313558203483686</v>
      </c>
      <c r="G24" s="8">
        <f t="shared" si="1"/>
        <v>-2.4909667398717978</v>
      </c>
      <c r="H24" s="8">
        <f t="shared" si="3"/>
        <v>84.647778955469605</v>
      </c>
      <c r="I24" s="179">
        <v>100</v>
      </c>
      <c r="J24" s="8">
        <v>191.54191684073498</v>
      </c>
      <c r="K24" s="407">
        <f t="shared" si="4"/>
        <v>200.20321977961504</v>
      </c>
      <c r="L24" s="407">
        <f t="shared" si="5"/>
        <v>42.28092787351293</v>
      </c>
      <c r="M24" s="411">
        <f>'[1]Velkakriteeri, BL ja FL '!D16</f>
        <v>38.561666666666667</v>
      </c>
      <c r="N24" s="411" t="str">
        <f t="shared" si="6"/>
        <v>Ei</v>
      </c>
      <c r="P24" s="38"/>
      <c r="Q24" s="38"/>
      <c r="S24" s="44"/>
      <c r="T24" s="44"/>
      <c r="U24" s="44"/>
      <c r="V24" s="403"/>
      <c r="W24" s="413"/>
      <c r="Y24" s="39"/>
      <c r="AC24" s="38"/>
    </row>
    <row r="25" spans="1:30">
      <c r="A25" s="405">
        <v>2011</v>
      </c>
      <c r="B25" s="266">
        <v>48.5</v>
      </c>
      <c r="C25" s="412">
        <v>196.869</v>
      </c>
      <c r="D25" s="407">
        <f t="shared" si="2"/>
        <v>95.481465000000014</v>
      </c>
      <c r="E25" s="408">
        <v>-6.0671801107292644E-2</v>
      </c>
      <c r="F25" s="409">
        <f t="shared" si="0"/>
        <v>-3.4831681015696711E-2</v>
      </c>
      <c r="G25" s="8">
        <f t="shared" si="1"/>
        <v>-6.857278209879196E-2</v>
      </c>
      <c r="H25" s="8">
        <f t="shared" si="3"/>
        <v>87.755861521517531</v>
      </c>
      <c r="I25" s="179">
        <v>102.58402376113804</v>
      </c>
      <c r="J25" s="8">
        <v>192.02650593975704</v>
      </c>
      <c r="K25" s="407">
        <f t="shared" si="4"/>
        <v>204.39392611316418</v>
      </c>
      <c r="L25" s="407">
        <f t="shared" si="5"/>
        <v>42.934671881066983</v>
      </c>
      <c r="M25" s="411">
        <f>'[1]Velkakriteeri, BL ja FL '!D17</f>
        <v>42.607637500000003</v>
      </c>
      <c r="N25" s="411" t="str">
        <f t="shared" si="6"/>
        <v>Ei</v>
      </c>
      <c r="P25" s="38"/>
      <c r="Q25" s="38"/>
      <c r="S25" s="44"/>
      <c r="T25" s="44"/>
      <c r="U25" s="44"/>
      <c r="V25" s="403"/>
      <c r="W25" s="413"/>
      <c r="Y25" s="39"/>
      <c r="AC25" s="38"/>
    </row>
    <row r="26" spans="1:30">
      <c r="A26" s="414">
        <v>2012</v>
      </c>
      <c r="B26" s="266">
        <v>53.9</v>
      </c>
      <c r="C26" s="412">
        <v>199.79300000000001</v>
      </c>
      <c r="D26" s="407">
        <f t="shared" si="2"/>
        <v>107.68842699999999</v>
      </c>
      <c r="E26" s="415">
        <v>-1.6839113876279566</v>
      </c>
      <c r="F26" s="409">
        <f t="shared" si="0"/>
        <v>-0.96673352763720999</v>
      </c>
      <c r="G26" s="8">
        <f>F26*C26/100</f>
        <v>-1.931465916872211</v>
      </c>
      <c r="H26" s="8">
        <f t="shared" si="3"/>
        <v>103.19742156115719</v>
      </c>
      <c r="I26" s="179">
        <v>105.61390896163829</v>
      </c>
      <c r="J26" s="8">
        <v>192.41306552160231</v>
      </c>
      <c r="K26" s="407">
        <f t="shared" si="4"/>
        <v>193.11360203910851</v>
      </c>
      <c r="L26" s="407">
        <f t="shared" si="5"/>
        <v>53.438711966160781</v>
      </c>
      <c r="M26" s="411">
        <f>'[1]Velkakriteeri, BL ja FL '!D18</f>
        <v>47.247595833333335</v>
      </c>
      <c r="N26" s="411" t="str">
        <f t="shared" si="6"/>
        <v>Ei</v>
      </c>
      <c r="P26" s="38"/>
      <c r="Q26" s="38"/>
      <c r="S26" s="44"/>
      <c r="T26" s="44"/>
      <c r="U26" s="44"/>
      <c r="V26" s="403"/>
      <c r="W26" s="413"/>
      <c r="Y26" s="39"/>
      <c r="AC26" s="38"/>
    </row>
    <row r="27" spans="1:30">
      <c r="A27" s="414">
        <v>2013</v>
      </c>
      <c r="B27" s="266">
        <v>56.5</v>
      </c>
      <c r="C27" s="412">
        <v>203.33799999999999</v>
      </c>
      <c r="D27" s="407">
        <f t="shared" si="2"/>
        <v>114.88597</v>
      </c>
      <c r="E27" s="415">
        <v>-2.5633573192393677</v>
      </c>
      <c r="F27" s="409">
        <f t="shared" si="0"/>
        <v>-1.4716234369753212</v>
      </c>
      <c r="G27" s="8">
        <f t="shared" si="1"/>
        <v>-2.9923696642768784</v>
      </c>
      <c r="H27" s="8">
        <f t="shared" si="3"/>
        <v>109.89356163675211</v>
      </c>
      <c r="I27" s="179">
        <v>108.30887561987652</v>
      </c>
      <c r="J27" s="8">
        <v>192.67802628945674</v>
      </c>
      <c r="K27" s="407">
        <f t="shared" si="4"/>
        <v>203.8478778045079</v>
      </c>
      <c r="L27" s="407">
        <f t="shared" si="5"/>
        <v>53.909593183079942</v>
      </c>
      <c r="M27" s="411">
        <f>'[1]Velkakriteeri, BL ja FL '!D19</f>
        <v>50.922037500000002</v>
      </c>
      <c r="N27" s="411" t="str">
        <f t="shared" si="6"/>
        <v>Ei</v>
      </c>
      <c r="P27" s="38"/>
      <c r="Q27" s="38"/>
      <c r="S27" s="44"/>
      <c r="T27" s="44"/>
      <c r="U27" s="44"/>
      <c r="V27" s="403"/>
      <c r="W27" s="413"/>
      <c r="Y27" s="39"/>
      <c r="AC27" s="38"/>
    </row>
    <row r="28" spans="1:30">
      <c r="A28" s="414">
        <v>2014</v>
      </c>
      <c r="B28" s="266">
        <v>60.2</v>
      </c>
      <c r="C28" s="412">
        <v>205.47399999999999</v>
      </c>
      <c r="D28" s="407">
        <f t="shared" si="2"/>
        <v>123.695348</v>
      </c>
      <c r="E28" s="415">
        <v>-3.3662033071784836</v>
      </c>
      <c r="F28" s="409">
        <f t="shared" si="0"/>
        <v>-1.9325373186511676</v>
      </c>
      <c r="G28" s="8">
        <f t="shared" si="1"/>
        <v>-3.9708617301252995</v>
      </c>
      <c r="H28" s="8">
        <f>D28+G28+G27+G26</f>
        <v>114.80065068872561</v>
      </c>
      <c r="I28" s="179">
        <v>110.1424260129829</v>
      </c>
      <c r="J28" s="8">
        <v>193.05150618578372</v>
      </c>
      <c r="K28" s="407">
        <f t="shared" si="4"/>
        <v>212.50260493867899</v>
      </c>
      <c r="L28" s="407">
        <f t="shared" si="5"/>
        <v>54.023173373264378</v>
      </c>
      <c r="M28" s="411">
        <f>'[1]Velkakriteeri, BL ja FL '!D20</f>
        <v>53.769979166666666</v>
      </c>
      <c r="N28" s="411" t="str">
        <f t="shared" si="6"/>
        <v>Ei</v>
      </c>
      <c r="P28" s="38"/>
      <c r="Q28" s="38"/>
      <c r="S28" s="44"/>
      <c r="T28" s="44"/>
      <c r="U28" s="44"/>
      <c r="V28" s="403"/>
      <c r="W28" s="413"/>
      <c r="Y28" s="39"/>
      <c r="AC28" s="38"/>
    </row>
    <row r="29" spans="1:30">
      <c r="A29" s="416">
        <v>2015</v>
      </c>
      <c r="B29" s="266">
        <v>63.551000000000002</v>
      </c>
      <c r="C29" s="412">
        <v>209.60400000000001</v>
      </c>
      <c r="D29" s="417">
        <f>C29*B29/100</f>
        <v>133.20543804000002</v>
      </c>
      <c r="E29" s="418">
        <v>-3.5914428203272064</v>
      </c>
      <c r="F29" s="419">
        <f t="shared" si="0"/>
        <v>-2.0618473231498493</v>
      </c>
      <c r="G29" s="188">
        <f>F29*C29/100</f>
        <v>-4.3217144632150104</v>
      </c>
      <c r="H29" s="188">
        <f>D29+G29+G28+G27</f>
        <v>121.92049218238283</v>
      </c>
      <c r="I29" s="179">
        <v>112.20470544150318</v>
      </c>
      <c r="J29" s="420">
        <v>193.76392040787309</v>
      </c>
      <c r="K29" s="417">
        <f>(J29/J26)*(I29/I26)*C26</f>
        <v>213.75120674301095</v>
      </c>
      <c r="L29" s="407">
        <f>H29/K29*100</f>
        <v>57.038504736474096</v>
      </c>
      <c r="M29" s="411">
        <f>'[1]Velkakriteeri, BL ja FL '!D21</f>
        <v>57.267087500000002</v>
      </c>
      <c r="N29" s="411" t="str">
        <f t="shared" si="6"/>
        <v>Täyttyy</v>
      </c>
      <c r="P29" s="38"/>
      <c r="Q29" s="38"/>
      <c r="S29" s="44"/>
      <c r="T29" s="44"/>
      <c r="U29" s="44"/>
      <c r="V29" s="403"/>
      <c r="W29" s="413"/>
      <c r="Y29" s="39"/>
      <c r="AC29" s="38"/>
    </row>
    <row r="30" spans="1:30" s="24" customFormat="1">
      <c r="A30" s="414">
        <v>2016</v>
      </c>
      <c r="B30" s="421">
        <v>63</v>
      </c>
      <c r="C30" s="412">
        <v>216.11099999999999</v>
      </c>
      <c r="D30" s="407">
        <f t="shared" si="2"/>
        <v>136.14992999999998</v>
      </c>
      <c r="E30" s="415">
        <v>-2.147849086844722</v>
      </c>
      <c r="F30" s="419">
        <f t="shared" si="0"/>
        <v>-1.233080160757555</v>
      </c>
      <c r="G30" s="8">
        <f t="shared" si="1"/>
        <v>-2.6648218662147594</v>
      </c>
      <c r="H30" s="8">
        <f t="shared" si="3"/>
        <v>125.19253194044491</v>
      </c>
      <c r="I30" s="179">
        <v>112.89178402774876</v>
      </c>
      <c r="J30" s="8">
        <v>195.63392139422436</v>
      </c>
      <c r="K30" s="407">
        <f t="shared" si="4"/>
        <v>215.19333085555033</v>
      </c>
      <c r="L30" s="407">
        <f t="shared" si="5"/>
        <v>58.176771298029237</v>
      </c>
      <c r="M30" s="411">
        <f>'[1]Velkakriteeri, BL ja FL '!D22</f>
        <v>60.184379166666666</v>
      </c>
      <c r="N30" s="411" t="str">
        <f t="shared" si="6"/>
        <v>Täyttyy</v>
      </c>
      <c r="P30" s="38"/>
      <c r="Q30" s="38"/>
      <c r="R30" s="422"/>
      <c r="S30" s="313"/>
      <c r="T30" s="313"/>
      <c r="U30" s="422"/>
      <c r="V30" s="403"/>
      <c r="W30" s="423"/>
      <c r="Y30" s="424"/>
      <c r="AA30" s="27"/>
      <c r="AB30" s="27"/>
      <c r="AC30" s="38"/>
      <c r="AD30" s="27"/>
    </row>
    <row r="31" spans="1:30" s="24" customFormat="1">
      <c r="A31" s="425">
        <v>2017</v>
      </c>
      <c r="B31" s="421">
        <v>61.328000000000003</v>
      </c>
      <c r="C31" s="412">
        <v>223.84299999999999</v>
      </c>
      <c r="D31" s="407">
        <f t="shared" si="2"/>
        <v>137.27843504000001</v>
      </c>
      <c r="E31" s="415">
        <v>-0.64543181624130419</v>
      </c>
      <c r="F31" s="409">
        <f t="shared" si="0"/>
        <v>-0.37054240570413277</v>
      </c>
      <c r="G31" s="8">
        <f t="shared" si="1"/>
        <v>-0.82943323720030193</v>
      </c>
      <c r="H31" s="8">
        <f t="shared" si="3"/>
        <v>129.46246547336992</v>
      </c>
      <c r="I31" s="179">
        <v>113.74887568792653</v>
      </c>
      <c r="J31" s="8">
        <v>198.06537695985719</v>
      </c>
      <c r="K31" s="407">
        <f t="shared" si="4"/>
        <v>217.7131796607938</v>
      </c>
      <c r="L31" s="407">
        <f t="shared" si="5"/>
        <v>59.464689126803364</v>
      </c>
      <c r="M31" s="411">
        <f>'[1]Velkakriteeri, BL ja FL '!D23</f>
        <v>62.0754175</v>
      </c>
      <c r="N31" s="411" t="str">
        <f>IF(L31&lt;=M31,"Täyttyy","Ei")</f>
        <v>Täyttyy</v>
      </c>
      <c r="P31" s="38"/>
      <c r="Q31" s="38"/>
      <c r="R31" s="422"/>
      <c r="S31" s="422"/>
      <c r="T31" s="422"/>
      <c r="U31" s="422"/>
      <c r="V31" s="403"/>
      <c r="W31" s="423"/>
      <c r="Y31" s="424"/>
      <c r="AC31" s="38"/>
      <c r="AD31" s="27"/>
    </row>
    <row r="32" spans="1:30">
      <c r="A32" s="426">
        <v>2018</v>
      </c>
      <c r="B32" s="427">
        <v>59.928147265873498</v>
      </c>
      <c r="C32" s="428">
        <v>234.24285904080466</v>
      </c>
      <c r="D32" s="429">
        <f t="shared" si="2"/>
        <v>140.37740552576591</v>
      </c>
      <c r="E32" s="430">
        <v>0.74486149207855235</v>
      </c>
      <c r="F32" s="431">
        <f t="shared" si="0"/>
        <v>0.42762498260229692</v>
      </c>
      <c r="G32" s="356">
        <f t="shared" si="1"/>
        <v>1.0016809852203639</v>
      </c>
      <c r="H32" s="356">
        <f t="shared" si="3"/>
        <v>137.8848314075712</v>
      </c>
      <c r="I32" s="267">
        <v>115.51883512207952</v>
      </c>
      <c r="J32" s="356">
        <v>201.27537996938887</v>
      </c>
      <c r="K32" s="429">
        <f t="shared" si="4"/>
        <v>224.16047563419522</v>
      </c>
      <c r="L32" s="429">
        <f t="shared" si="5"/>
        <v>61.511660794556754</v>
      </c>
      <c r="M32" s="262">
        <f>'[1]Velkakriteeri, BL ja FL '!D24</f>
        <v>62.337879541666666</v>
      </c>
      <c r="N32" s="262" t="str">
        <f t="shared" si="6"/>
        <v>Täyttyy</v>
      </c>
      <c r="P32" s="38"/>
      <c r="Q32" s="38"/>
      <c r="R32" s="44"/>
      <c r="S32" s="44"/>
      <c r="T32" s="44"/>
      <c r="U32" s="44"/>
      <c r="W32" s="432"/>
      <c r="Y32" s="39"/>
      <c r="AA32" s="24"/>
      <c r="AB32" s="24"/>
      <c r="AC32" s="38"/>
    </row>
    <row r="33" spans="1:29">
      <c r="A33" s="433">
        <v>2019</v>
      </c>
      <c r="B33" s="427">
        <v>59.075745137270296</v>
      </c>
      <c r="C33" s="428">
        <v>242.40526992753811</v>
      </c>
      <c r="D33" s="429">
        <f t="shared" si="2"/>
        <v>143.20271946170453</v>
      </c>
      <c r="E33" s="430">
        <v>0.84346885792894177</v>
      </c>
      <c r="F33" s="431">
        <f t="shared" si="0"/>
        <v>0.48423547133700551</v>
      </c>
      <c r="G33" s="356">
        <f t="shared" si="1"/>
        <v>1.1738123013793547</v>
      </c>
      <c r="H33" s="356">
        <f t="shared" si="3"/>
        <v>144.54877951110393</v>
      </c>
      <c r="I33" s="267">
        <v>117.59124129208394</v>
      </c>
      <c r="J33" s="356">
        <v>204.41808059243445</v>
      </c>
      <c r="K33" s="429">
        <f t="shared" si="4"/>
        <v>235.21480690545079</v>
      </c>
      <c r="L33" s="429">
        <f t="shared" si="5"/>
        <v>61.453945613724969</v>
      </c>
      <c r="M33" s="262">
        <f>'[1]Velkakriteeri, BL ja FL '!D25</f>
        <v>61.234128300859943</v>
      </c>
      <c r="N33" s="262" t="str">
        <f t="shared" si="6"/>
        <v>Ei</v>
      </c>
      <c r="P33" s="38"/>
      <c r="Q33" s="38"/>
      <c r="R33" s="44"/>
      <c r="S33" s="44"/>
      <c r="T33" s="44"/>
      <c r="U33" s="44"/>
      <c r="W33" s="432"/>
      <c r="Y33" s="39"/>
      <c r="AC33" s="38"/>
    </row>
    <row r="34" spans="1:29">
      <c r="A34" s="425">
        <v>2020</v>
      </c>
      <c r="B34" s="434">
        <v>57.898803714341497</v>
      </c>
      <c r="C34" s="435">
        <v>251.02662544187683</v>
      </c>
      <c r="D34" s="407">
        <f t="shared" si="2"/>
        <v>145.34141313532749</v>
      </c>
      <c r="E34" s="436">
        <v>1.0268100951737358</v>
      </c>
      <c r="F34" s="409">
        <f t="shared" si="0"/>
        <v>0.58949167563924176</v>
      </c>
      <c r="G34" s="8">
        <f t="shared" si="1"/>
        <v>1.4797810606179629</v>
      </c>
      <c r="H34" s="8">
        <f t="shared" si="3"/>
        <v>148.99668748254516</v>
      </c>
      <c r="I34" s="179">
        <v>119.88385955022002</v>
      </c>
      <c r="J34" s="8">
        <v>207.26331080524605</v>
      </c>
      <c r="K34" s="407">
        <f t="shared" si="4"/>
        <v>246.87151806444371</v>
      </c>
      <c r="L34" s="407">
        <f t="shared" si="5"/>
        <v>60.353939835072765</v>
      </c>
      <c r="M34" s="411">
        <f>'[1]Velkakriteeri, BL ja FL '!D26</f>
        <v>60.065234929285872</v>
      </c>
      <c r="N34" s="411" t="str">
        <f t="shared" si="6"/>
        <v>Ei</v>
      </c>
      <c r="P34" s="38"/>
      <c r="Q34" s="38"/>
      <c r="R34" s="44"/>
      <c r="S34" s="44"/>
      <c r="T34" s="44"/>
      <c r="U34" s="44"/>
      <c r="W34" s="432"/>
      <c r="Y34" s="39"/>
      <c r="AC34" s="38"/>
    </row>
    <row r="35" spans="1:29">
      <c r="A35" s="437">
        <v>2021</v>
      </c>
      <c r="B35" s="438">
        <v>57.5</v>
      </c>
      <c r="C35" s="439">
        <v>258.7026405246545</v>
      </c>
      <c r="D35" s="440">
        <f t="shared" si="2"/>
        <v>148.75401830167633</v>
      </c>
      <c r="E35" s="441">
        <v>0.99554871654572441</v>
      </c>
      <c r="F35" s="442">
        <f t="shared" si="0"/>
        <v>0.5715445181689004</v>
      </c>
      <c r="G35" s="10">
        <f t="shared" si="1"/>
        <v>1.4786007602768589</v>
      </c>
      <c r="H35" s="10">
        <f t="shared" si="3"/>
        <v>152.8862124239505</v>
      </c>
      <c r="I35" s="264">
        <v>122.2054667811675</v>
      </c>
      <c r="J35" s="10">
        <v>209.60806760283535</v>
      </c>
      <c r="K35" s="440">
        <f t="shared" si="4"/>
        <v>258.06049888831893</v>
      </c>
      <c r="L35" s="440">
        <f t="shared" si="5"/>
        <v>59.244329559370179</v>
      </c>
      <c r="M35" s="443">
        <f>'[1]Velkakriteeri, BL ja FL '!D27</f>
        <v>59.036039592363053</v>
      </c>
      <c r="N35" s="443" t="str">
        <f t="shared" si="6"/>
        <v>Ei</v>
      </c>
      <c r="P35" s="38"/>
      <c r="Q35" s="38"/>
      <c r="R35" s="44"/>
      <c r="S35" s="44"/>
      <c r="T35" s="44"/>
      <c r="U35" s="44"/>
      <c r="W35" s="432"/>
      <c r="Y35" s="39"/>
      <c r="AC35" s="38"/>
    </row>
    <row r="36" spans="1:29">
      <c r="F36" s="272"/>
      <c r="G36" s="180" t="s">
        <v>154</v>
      </c>
      <c r="H36" s="444">
        <v>0.57410000000000005</v>
      </c>
      <c r="P36" s="44"/>
      <c r="Q36" s="445"/>
      <c r="R36" s="446"/>
    </row>
    <row r="37" spans="1:29" s="177" customFormat="1">
      <c r="A37" s="27"/>
      <c r="O37" s="27"/>
      <c r="P37" s="44"/>
      <c r="Q37" s="445"/>
      <c r="R37" s="27"/>
      <c r="S37" s="27"/>
      <c r="T37" s="27"/>
    </row>
    <row r="38" spans="1:29" s="177" customFormat="1">
      <c r="A38" s="27"/>
      <c r="O38" s="27"/>
      <c r="P38" s="44"/>
      <c r="Q38" s="445"/>
      <c r="R38" s="27"/>
      <c r="S38" s="27"/>
      <c r="T38" s="27"/>
    </row>
    <row r="39" spans="1:29" s="177" customFormat="1">
      <c r="A39" s="27"/>
      <c r="O39" s="27"/>
      <c r="P39" s="44"/>
      <c r="Q39" s="445"/>
      <c r="R39" s="27"/>
      <c r="S39" s="27"/>
      <c r="T39" s="27"/>
    </row>
    <row r="40" spans="1:29" s="177" customFormat="1">
      <c r="A40" s="27"/>
      <c r="O40" s="27"/>
      <c r="P40" s="44"/>
      <c r="Q40" s="445"/>
      <c r="R40" s="27"/>
      <c r="S40" s="27"/>
      <c r="T40" s="27"/>
    </row>
    <row r="41" spans="1:29" s="177" customFormat="1">
      <c r="A41" s="27"/>
      <c r="J41" s="27"/>
      <c r="K41" s="27"/>
      <c r="L41" s="27"/>
      <c r="M41" s="27"/>
      <c r="N41" s="27"/>
      <c r="O41" s="27"/>
      <c r="P41" s="44"/>
      <c r="Q41" s="445"/>
      <c r="R41" s="27"/>
      <c r="S41" s="27"/>
      <c r="T41" s="27"/>
    </row>
    <row r="42" spans="1:29" s="177" customFormat="1">
      <c r="A42" s="27"/>
      <c r="K42" s="27"/>
      <c r="L42" s="27"/>
      <c r="M42" s="27"/>
      <c r="N42" s="27"/>
      <c r="O42" s="27"/>
      <c r="P42" s="44"/>
      <c r="Q42" s="445"/>
      <c r="R42" s="27"/>
      <c r="S42" s="27"/>
      <c r="T42" s="27"/>
    </row>
    <row r="43" spans="1:29" s="177" customFormat="1">
      <c r="A43" s="27"/>
      <c r="K43" s="27"/>
      <c r="L43" s="27"/>
      <c r="M43" s="27"/>
      <c r="N43" s="27"/>
      <c r="O43" s="27"/>
      <c r="P43" s="44"/>
      <c r="Q43" s="445"/>
      <c r="R43" s="24"/>
      <c r="S43" s="27"/>
      <c r="T43" s="27"/>
    </row>
    <row r="44" spans="1:29" s="177" customFormat="1">
      <c r="A44" s="27"/>
      <c r="B44" s="447"/>
      <c r="C44" s="447"/>
      <c r="D44" s="447"/>
      <c r="E44" s="447"/>
      <c r="F44" s="447"/>
      <c r="G44" s="447"/>
      <c r="H44" s="447"/>
      <c r="I44" s="447"/>
      <c r="J44" s="447"/>
      <c r="K44" s="36"/>
      <c r="L44" s="36"/>
      <c r="M44" s="36"/>
      <c r="N44" s="36"/>
      <c r="O44" s="36"/>
      <c r="P44" s="448"/>
      <c r="Q44" s="72"/>
      <c r="R44" s="32"/>
      <c r="S44" s="36"/>
      <c r="T44" s="36"/>
      <c r="U44" s="447"/>
    </row>
    <row r="45" spans="1:29" s="177" customFormat="1">
      <c r="A45" s="27"/>
      <c r="B45" s="447"/>
      <c r="C45" s="447"/>
      <c r="D45" s="447"/>
      <c r="E45" s="447"/>
      <c r="F45" s="447"/>
      <c r="G45" s="447"/>
      <c r="H45" s="447"/>
      <c r="I45" s="447"/>
      <c r="J45" s="447"/>
      <c r="K45" s="447"/>
      <c r="L45" s="36"/>
      <c r="M45" s="36"/>
      <c r="N45" s="36"/>
      <c r="O45" s="36"/>
      <c r="P45" s="448"/>
      <c r="Q45" s="72"/>
      <c r="R45" s="36"/>
      <c r="S45" s="36"/>
      <c r="T45" s="36"/>
      <c r="U45" s="447"/>
    </row>
    <row r="46" spans="1:29">
      <c r="A46" s="25"/>
      <c r="B46" s="447"/>
      <c r="C46" s="447"/>
      <c r="D46" s="447"/>
      <c r="E46" s="447"/>
      <c r="F46" s="447"/>
      <c r="G46" s="447"/>
      <c r="H46" s="447"/>
      <c r="I46" s="142"/>
      <c r="J46" s="142"/>
      <c r="K46" s="142"/>
      <c r="L46" s="142"/>
      <c r="M46" s="142"/>
      <c r="N46" s="142"/>
      <c r="O46" s="142"/>
      <c r="P46" s="142"/>
      <c r="Q46" s="72"/>
      <c r="R46" s="36"/>
      <c r="S46" s="36"/>
      <c r="T46" s="36"/>
      <c r="U46" s="36"/>
    </row>
    <row r="47" spans="1:29">
      <c r="A47" s="25"/>
      <c r="B47" s="142"/>
      <c r="C47" s="142"/>
      <c r="D47" s="142"/>
      <c r="E47" s="142"/>
      <c r="F47" s="142"/>
      <c r="G47" s="142"/>
      <c r="H47" s="142"/>
      <c r="I47" s="142"/>
      <c r="J47" s="142"/>
      <c r="K47" s="142"/>
      <c r="L47" s="142"/>
      <c r="M47" s="142"/>
      <c r="N47" s="142"/>
      <c r="O47" s="142"/>
      <c r="P47" s="142"/>
      <c r="Q47" s="142"/>
      <c r="R47" s="36"/>
      <c r="S47" s="36"/>
      <c r="T47" s="36"/>
      <c r="U47" s="36"/>
    </row>
    <row r="48" spans="1:29">
      <c r="A48" s="25"/>
      <c r="B48" s="142"/>
      <c r="C48" s="142"/>
      <c r="D48" s="142"/>
      <c r="E48" s="142"/>
      <c r="F48" s="142"/>
      <c r="G48" s="142"/>
      <c r="H48" s="142"/>
      <c r="I48" s="142"/>
      <c r="J48" s="142"/>
      <c r="K48" s="142"/>
      <c r="L48" s="142"/>
      <c r="M48" s="142"/>
      <c r="N48" s="142"/>
      <c r="O48" s="142"/>
      <c r="P48" s="142"/>
      <c r="Q48" s="142"/>
      <c r="R48" s="36"/>
      <c r="S48" s="36"/>
      <c r="T48" s="36"/>
      <c r="U48" s="36"/>
    </row>
    <row r="49" spans="1:21">
      <c r="A49" s="25"/>
      <c r="B49" s="142"/>
      <c r="C49" s="142"/>
      <c r="D49" s="142"/>
      <c r="E49" s="142"/>
      <c r="F49" s="142"/>
      <c r="G49" s="142"/>
      <c r="H49" s="142"/>
      <c r="I49" s="142"/>
      <c r="J49" s="142"/>
      <c r="K49" s="142"/>
      <c r="L49" s="142"/>
      <c r="M49" s="142"/>
      <c r="N49" s="142"/>
      <c r="O49" s="142"/>
      <c r="P49" s="142"/>
      <c r="Q49" s="142"/>
      <c r="R49" s="36"/>
      <c r="S49" s="36"/>
      <c r="T49" s="36"/>
      <c r="U49" s="36"/>
    </row>
    <row r="50" spans="1:21">
      <c r="A50" s="25"/>
      <c r="B50" s="142"/>
      <c r="C50" s="142"/>
      <c r="D50" s="142"/>
      <c r="E50" s="142"/>
      <c r="F50" s="142"/>
      <c r="G50" s="142"/>
      <c r="H50" s="142"/>
      <c r="I50" s="142"/>
      <c r="J50" s="142"/>
      <c r="K50" s="142"/>
      <c r="L50" s="142"/>
      <c r="M50" s="142"/>
      <c r="N50" s="142"/>
      <c r="O50" s="142"/>
      <c r="P50" s="142"/>
      <c r="Q50" s="147"/>
      <c r="R50" s="36"/>
      <c r="S50" s="36"/>
      <c r="T50" s="36"/>
      <c r="U50" s="36"/>
    </row>
    <row r="51" spans="1:21">
      <c r="B51" s="36"/>
      <c r="C51" s="36"/>
      <c r="D51" s="449"/>
      <c r="E51" s="449"/>
      <c r="F51" s="449"/>
      <c r="G51" s="449"/>
      <c r="H51" s="449"/>
      <c r="I51" s="449"/>
      <c r="J51" s="449"/>
      <c r="K51" s="449"/>
      <c r="L51" s="449"/>
      <c r="M51" s="449"/>
      <c r="N51" s="449"/>
      <c r="O51" s="449"/>
      <c r="P51" s="449"/>
      <c r="Q51" s="449"/>
      <c r="R51" s="449"/>
      <c r="S51" s="36"/>
      <c r="T51" s="36"/>
      <c r="U51" s="36"/>
    </row>
    <row r="52" spans="1:21">
      <c r="B52" s="36"/>
      <c r="C52" s="36"/>
      <c r="D52" s="36"/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</row>
    <row r="53" spans="1:21">
      <c r="B53" s="36"/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</row>
    <row r="54" spans="1:21">
      <c r="B54" s="36"/>
      <c r="C54" s="36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</row>
    <row r="55" spans="1:21">
      <c r="B55" s="36"/>
      <c r="C55" s="36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</row>
    <row r="56" spans="1:21">
      <c r="B56" s="36"/>
      <c r="C56" s="36"/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</row>
    <row r="57" spans="1:21">
      <c r="B57" s="36"/>
      <c r="C57" s="36"/>
      <c r="D57" s="450"/>
      <c r="E57" s="450"/>
      <c r="F57" s="450"/>
      <c r="G57" s="450"/>
      <c r="H57" s="450"/>
      <c r="I57" s="450"/>
      <c r="J57" s="450"/>
      <c r="K57" s="450"/>
      <c r="L57" s="450"/>
      <c r="M57" s="450"/>
      <c r="N57" s="450"/>
      <c r="O57" s="450"/>
      <c r="P57" s="450"/>
      <c r="Q57" s="451"/>
      <c r="R57" s="451"/>
      <c r="S57" s="36"/>
      <c r="T57" s="36"/>
      <c r="U57" s="36"/>
    </row>
    <row r="58" spans="1:21">
      <c r="B58" s="36"/>
      <c r="C58" s="36"/>
      <c r="D58" s="450"/>
      <c r="E58" s="450"/>
      <c r="F58" s="450"/>
      <c r="G58" s="450"/>
      <c r="H58" s="450"/>
      <c r="I58" s="450"/>
      <c r="J58" s="450"/>
      <c r="K58" s="450"/>
      <c r="L58" s="450"/>
      <c r="M58" s="450"/>
      <c r="N58" s="450"/>
      <c r="O58" s="450"/>
      <c r="P58" s="450"/>
      <c r="Q58" s="450"/>
      <c r="R58" s="450"/>
      <c r="S58" s="36"/>
      <c r="T58" s="36"/>
      <c r="U58" s="36"/>
    </row>
    <row r="59" spans="1:21">
      <c r="B59" s="36"/>
      <c r="C59" s="36"/>
      <c r="D59" s="452"/>
      <c r="E59" s="452"/>
      <c r="F59" s="452"/>
      <c r="G59" s="452"/>
      <c r="H59" s="452"/>
      <c r="I59" s="452"/>
      <c r="J59" s="452"/>
      <c r="K59" s="452"/>
      <c r="L59" s="452"/>
      <c r="M59" s="452"/>
      <c r="N59" s="452"/>
      <c r="O59" s="452"/>
      <c r="P59" s="452"/>
      <c r="Q59" s="452"/>
      <c r="R59" s="452"/>
      <c r="S59" s="452"/>
      <c r="T59" s="36"/>
      <c r="U59" s="36"/>
    </row>
    <row r="60" spans="1:21">
      <c r="B60" s="36"/>
      <c r="C60" s="36"/>
      <c r="D60" s="453"/>
      <c r="E60" s="453"/>
      <c r="F60" s="453"/>
      <c r="G60" s="453"/>
      <c r="H60" s="453"/>
      <c r="I60" s="453"/>
      <c r="J60" s="453"/>
      <c r="K60" s="453"/>
      <c r="L60" s="453"/>
      <c r="M60" s="453"/>
      <c r="N60" s="453"/>
      <c r="O60" s="453"/>
      <c r="P60" s="453"/>
      <c r="Q60" s="453"/>
      <c r="R60" s="453"/>
      <c r="S60" s="454"/>
      <c r="T60" s="36"/>
      <c r="U60" s="36"/>
    </row>
    <row r="61" spans="1:21">
      <c r="B61" s="36"/>
      <c r="C61" s="36"/>
      <c r="D61" s="453"/>
      <c r="E61" s="453"/>
      <c r="F61" s="453"/>
      <c r="G61" s="453"/>
      <c r="H61" s="453"/>
      <c r="I61" s="455"/>
      <c r="J61" s="453"/>
      <c r="K61" s="453"/>
      <c r="L61" s="453"/>
      <c r="M61" s="453"/>
      <c r="N61" s="453"/>
      <c r="O61" s="453"/>
      <c r="P61" s="453"/>
      <c r="Q61" s="453"/>
      <c r="R61" s="453"/>
      <c r="S61" s="454"/>
      <c r="T61" s="36"/>
      <c r="U61" s="36"/>
    </row>
    <row r="62" spans="1:21">
      <c r="B62" s="36"/>
      <c r="C62" s="36"/>
      <c r="D62" s="453"/>
      <c r="E62" s="453"/>
      <c r="F62" s="453"/>
      <c r="G62" s="453"/>
      <c r="H62" s="453"/>
      <c r="I62" s="455"/>
      <c r="J62" s="453"/>
      <c r="K62" s="453"/>
      <c r="L62" s="453"/>
      <c r="M62" s="453"/>
      <c r="N62" s="453"/>
      <c r="O62" s="456"/>
      <c r="P62" s="456"/>
      <c r="Q62" s="456"/>
      <c r="R62" s="456"/>
      <c r="S62" s="454"/>
      <c r="T62" s="36"/>
      <c r="U62" s="36"/>
    </row>
    <row r="63" spans="1:21">
      <c r="B63" s="36"/>
      <c r="C63" s="36"/>
      <c r="D63" s="453"/>
      <c r="E63" s="453"/>
      <c r="F63" s="453"/>
      <c r="G63" s="453"/>
      <c r="H63" s="453"/>
      <c r="I63" s="455"/>
      <c r="J63" s="453"/>
      <c r="K63" s="453"/>
      <c r="L63" s="453"/>
      <c r="M63" s="453"/>
      <c r="N63" s="453"/>
      <c r="O63" s="457"/>
      <c r="P63" s="457"/>
      <c r="Q63" s="457"/>
      <c r="R63" s="457"/>
      <c r="S63" s="454"/>
      <c r="T63" s="36"/>
      <c r="U63" s="36"/>
    </row>
    <row r="64" spans="1:21">
      <c r="B64" s="36"/>
      <c r="C64" s="36"/>
      <c r="D64" s="453"/>
      <c r="E64" s="453"/>
      <c r="F64" s="453"/>
      <c r="G64" s="453"/>
      <c r="H64" s="453"/>
      <c r="I64" s="455"/>
      <c r="J64" s="453"/>
      <c r="K64" s="453"/>
      <c r="L64" s="453"/>
      <c r="M64" s="453"/>
      <c r="N64" s="453"/>
      <c r="O64" s="453"/>
      <c r="P64" s="453"/>
      <c r="Q64" s="453"/>
      <c r="R64" s="453"/>
      <c r="S64" s="454"/>
      <c r="T64" s="36"/>
      <c r="U64" s="36"/>
    </row>
    <row r="65" spans="2:22">
      <c r="B65" s="36"/>
      <c r="C65" s="36"/>
      <c r="D65" s="453"/>
      <c r="E65" s="453"/>
      <c r="F65" s="453"/>
      <c r="G65" s="453"/>
      <c r="H65" s="453"/>
      <c r="I65" s="455"/>
      <c r="J65" s="453"/>
      <c r="K65" s="453"/>
      <c r="L65" s="453"/>
      <c r="M65" s="453"/>
      <c r="N65" s="453"/>
      <c r="O65" s="453"/>
      <c r="P65" s="453"/>
      <c r="Q65" s="453"/>
      <c r="R65" s="453"/>
      <c r="S65" s="454"/>
      <c r="T65" s="36"/>
      <c r="U65" s="36"/>
    </row>
    <row r="66" spans="2:22">
      <c r="B66" s="36"/>
      <c r="C66" s="36"/>
      <c r="D66" s="238"/>
      <c r="E66" s="238"/>
      <c r="F66" s="238"/>
      <c r="G66" s="238"/>
      <c r="H66" s="238"/>
      <c r="I66" s="238"/>
      <c r="J66" s="453"/>
      <c r="K66" s="453"/>
      <c r="L66" s="238"/>
      <c r="M66" s="238"/>
      <c r="N66" s="238"/>
      <c r="O66" s="238"/>
      <c r="P66" s="238"/>
      <c r="Q66" s="238"/>
      <c r="R66" s="238"/>
      <c r="S66" s="238"/>
      <c r="T66" s="36"/>
      <c r="U66" s="36"/>
    </row>
    <row r="67" spans="2:22">
      <c r="B67" s="36"/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</row>
    <row r="68" spans="2:22">
      <c r="B68" s="36"/>
      <c r="C68" s="36"/>
      <c r="D68" s="36"/>
      <c r="E68" s="36"/>
      <c r="F68" s="36"/>
      <c r="G68" s="36"/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</row>
    <row r="69" spans="2:22">
      <c r="B69" s="36"/>
      <c r="C69" s="36"/>
      <c r="D69" s="36"/>
      <c r="E69" s="36"/>
      <c r="F69" s="36"/>
      <c r="G69" s="36"/>
      <c r="H69" s="36"/>
      <c r="I69" s="36"/>
      <c r="J69" s="36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</row>
    <row r="70" spans="2:22">
      <c r="B70" s="36"/>
      <c r="C70" s="36"/>
      <c r="D70" s="36"/>
      <c r="E70" s="36"/>
      <c r="F70" s="36"/>
      <c r="G70" s="36"/>
      <c r="H70" s="36"/>
      <c r="I70" s="458"/>
      <c r="J70" s="458"/>
      <c r="K70" s="458"/>
      <c r="L70" s="458"/>
      <c r="M70" s="458"/>
      <c r="N70" s="458"/>
      <c r="O70" s="458"/>
      <c r="P70" s="458"/>
      <c r="Q70" s="458"/>
      <c r="R70" s="458"/>
      <c r="S70" s="458"/>
      <c r="T70" s="458"/>
      <c r="U70" s="458"/>
      <c r="V70" s="370"/>
    </row>
    <row r="71" spans="2:22"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</row>
    <row r="72" spans="2:22">
      <c r="B72" s="36"/>
      <c r="C72" s="36"/>
      <c r="D72" s="140"/>
      <c r="E72" s="140"/>
      <c r="F72" s="140"/>
      <c r="G72" s="140"/>
      <c r="H72" s="140"/>
      <c r="I72" s="140"/>
      <c r="J72" s="140"/>
      <c r="K72" s="140"/>
      <c r="L72" s="140"/>
      <c r="M72" s="140"/>
      <c r="N72" s="140"/>
      <c r="O72" s="140"/>
      <c r="P72" s="140"/>
      <c r="Q72" s="459"/>
      <c r="R72" s="459"/>
      <c r="S72" s="140"/>
      <c r="T72" s="140"/>
      <c r="U72" s="36"/>
    </row>
    <row r="73" spans="2:22">
      <c r="B73" s="36"/>
      <c r="C73" s="36"/>
      <c r="D73" s="458"/>
      <c r="E73" s="458"/>
      <c r="F73" s="458"/>
      <c r="G73" s="458"/>
      <c r="H73" s="458"/>
      <c r="I73" s="458"/>
      <c r="J73" s="458"/>
      <c r="K73" s="458"/>
      <c r="L73" s="458"/>
      <c r="M73" s="458"/>
      <c r="N73" s="458"/>
      <c r="O73" s="458"/>
      <c r="P73" s="458"/>
      <c r="Q73" s="458"/>
      <c r="R73" s="458"/>
      <c r="S73" s="458"/>
      <c r="T73" s="458"/>
      <c r="U73" s="36"/>
    </row>
    <row r="74" spans="2:22">
      <c r="B74" s="36"/>
      <c r="C74" s="36"/>
      <c r="D74" s="36"/>
      <c r="E74" s="36"/>
      <c r="F74" s="36"/>
      <c r="G74" s="36"/>
      <c r="H74" s="36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6"/>
    </row>
    <row r="75" spans="2:22">
      <c r="B75" s="36"/>
      <c r="C75" s="36"/>
      <c r="D75" s="36"/>
      <c r="E75" s="36"/>
      <c r="F75" s="36"/>
      <c r="G75" s="36"/>
      <c r="H75" s="36"/>
      <c r="I75" s="36"/>
      <c r="J75" s="36"/>
      <c r="K75" s="36"/>
      <c r="L75" s="36"/>
      <c r="M75" s="36"/>
      <c r="N75" s="36"/>
      <c r="O75" s="36"/>
      <c r="P75" s="36"/>
      <c r="Q75" s="36"/>
      <c r="R75" s="36"/>
      <c r="S75" s="36"/>
      <c r="T75" s="36"/>
      <c r="U75" s="36"/>
    </row>
    <row r="76" spans="2:22">
      <c r="B76" s="36"/>
      <c r="C76" s="36"/>
      <c r="D76" s="36"/>
      <c r="E76" s="36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  <c r="R76" s="36"/>
      <c r="S76" s="36"/>
      <c r="T76" s="36"/>
      <c r="U76" s="36"/>
    </row>
    <row r="77" spans="2:22">
      <c r="B77" s="36"/>
      <c r="C77" s="36"/>
      <c r="D77" s="36"/>
      <c r="E77" s="36"/>
      <c r="F77" s="36"/>
      <c r="G77" s="36"/>
      <c r="H77" s="36"/>
      <c r="I77" s="36"/>
      <c r="J77" s="36"/>
      <c r="K77" s="36"/>
      <c r="L77" s="36"/>
      <c r="M77" s="36"/>
      <c r="N77" s="36"/>
      <c r="O77" s="36"/>
      <c r="P77" s="36"/>
      <c r="Q77" s="36"/>
      <c r="R77" s="36"/>
      <c r="S77" s="36"/>
      <c r="T77" s="36"/>
      <c r="U77" s="36"/>
    </row>
    <row r="78" spans="2:22">
      <c r="B78" s="36"/>
      <c r="C78" s="36"/>
      <c r="D78" s="36"/>
      <c r="E78" s="413"/>
      <c r="F78" s="413"/>
      <c r="G78" s="460"/>
      <c r="H78" s="461"/>
      <c r="I78" s="461"/>
      <c r="J78" s="462"/>
      <c r="K78" s="36"/>
      <c r="L78" s="36"/>
      <c r="M78" s="36"/>
      <c r="N78" s="36"/>
      <c r="O78" s="36"/>
      <c r="P78" s="36"/>
      <c r="Q78" s="36"/>
      <c r="R78" s="36"/>
      <c r="S78" s="36"/>
      <c r="T78" s="36"/>
      <c r="U78" s="36"/>
    </row>
    <row r="79" spans="2:22">
      <c r="B79" s="36"/>
      <c r="C79" s="36"/>
      <c r="D79" s="36"/>
      <c r="E79" s="49"/>
      <c r="F79" s="49"/>
      <c r="G79" s="49"/>
      <c r="H79" s="49"/>
      <c r="I79" s="49"/>
      <c r="J79" s="49"/>
      <c r="K79" s="36"/>
      <c r="L79" s="36"/>
      <c r="M79" s="36"/>
      <c r="N79" s="36"/>
      <c r="O79" s="36"/>
      <c r="P79" s="36"/>
      <c r="Q79" s="36"/>
      <c r="R79" s="36"/>
      <c r="S79" s="36"/>
      <c r="T79" s="36"/>
      <c r="U79" s="36"/>
    </row>
  </sheetData>
  <mergeCells count="5">
    <mergeCell ref="B15:D15"/>
    <mergeCell ref="E15:H15"/>
    <mergeCell ref="I15:K15"/>
    <mergeCell ref="M15:N15"/>
    <mergeCell ref="AA16:AB16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C9D"/>
  </sheetPr>
  <dimension ref="B3:U33"/>
  <sheetViews>
    <sheetView zoomScaleNormal="100" workbookViewId="0">
      <selection activeCell="H20" sqref="H20"/>
    </sheetView>
  </sheetViews>
  <sheetFormatPr defaultColWidth="9.140625" defaultRowHeight="15"/>
  <cols>
    <col min="1" max="2" width="9.140625" style="25"/>
    <col min="3" max="3" width="11.7109375" style="25" customWidth="1"/>
    <col min="4" max="16384" width="9.140625" style="25"/>
  </cols>
  <sheetData>
    <row r="3" spans="2:11" ht="46.5" customHeight="1">
      <c r="B3" s="463" t="s">
        <v>14</v>
      </c>
      <c r="C3" s="464" t="s">
        <v>167</v>
      </c>
    </row>
    <row r="4" spans="2:11">
      <c r="B4" s="465">
        <v>2010</v>
      </c>
      <c r="C4" s="268">
        <v>-2.6</v>
      </c>
      <c r="H4" s="142"/>
    </row>
    <row r="5" spans="2:11">
      <c r="B5" s="465">
        <v>2011</v>
      </c>
      <c r="C5" s="268">
        <v>-1</v>
      </c>
    </row>
    <row r="6" spans="2:11">
      <c r="B6" s="465">
        <v>2012</v>
      </c>
      <c r="C6" s="268">
        <v>-2.2000000000000002</v>
      </c>
      <c r="F6" s="184"/>
      <c r="G6" s="184"/>
      <c r="H6" s="184"/>
      <c r="I6" s="184"/>
      <c r="J6" s="184"/>
      <c r="K6" s="184"/>
    </row>
    <row r="7" spans="2:11">
      <c r="B7" s="465">
        <v>2013</v>
      </c>
      <c r="C7" s="268">
        <v>-2.6</v>
      </c>
      <c r="F7" s="142"/>
      <c r="G7" s="142"/>
      <c r="H7" s="142"/>
      <c r="I7" s="142"/>
      <c r="J7" s="142"/>
      <c r="K7" s="142"/>
    </row>
    <row r="8" spans="2:11">
      <c r="B8" s="465">
        <v>2014</v>
      </c>
      <c r="C8" s="268">
        <v>-3.2</v>
      </c>
    </row>
    <row r="9" spans="2:11">
      <c r="B9" s="465">
        <v>2015</v>
      </c>
      <c r="C9" s="268">
        <v>-2.8</v>
      </c>
    </row>
    <row r="10" spans="2:11">
      <c r="B10" s="465">
        <v>2016</v>
      </c>
      <c r="C10" s="269">
        <v>-1.7</v>
      </c>
      <c r="D10" s="466"/>
      <c r="F10" s="183"/>
      <c r="G10" s="183"/>
      <c r="H10" s="183"/>
      <c r="I10" s="183"/>
      <c r="J10" s="183"/>
    </row>
    <row r="11" spans="2:11">
      <c r="B11" s="465">
        <v>2017</v>
      </c>
      <c r="C11" s="269">
        <v>-0.7</v>
      </c>
      <c r="H11" s="182"/>
      <c r="I11" s="182"/>
      <c r="J11" s="182"/>
    </row>
    <row r="12" spans="2:11">
      <c r="B12" s="467">
        <v>2018</v>
      </c>
      <c r="C12" s="468">
        <v>-0.69842043710498414</v>
      </c>
    </row>
    <row r="13" spans="2:11">
      <c r="B13" s="467">
        <v>2019</v>
      </c>
      <c r="C13" s="468">
        <v>-9.4057361074763646E-2</v>
      </c>
      <c r="F13" s="1" t="s">
        <v>110</v>
      </c>
    </row>
    <row r="14" spans="2:11">
      <c r="B14" s="467">
        <v>2020</v>
      </c>
      <c r="C14" s="468">
        <v>0.15934564681969035</v>
      </c>
      <c r="F14" s="14"/>
      <c r="G14" s="142" t="s">
        <v>121</v>
      </c>
    </row>
    <row r="15" spans="2:11">
      <c r="B15" s="467">
        <v>2021</v>
      </c>
      <c r="C15" s="468">
        <v>0.2</v>
      </c>
      <c r="F15" s="469"/>
      <c r="G15" s="142" t="s">
        <v>269</v>
      </c>
    </row>
    <row r="21" spans="2:9">
      <c r="B21" s="470"/>
      <c r="H21" s="181"/>
      <c r="I21" s="181"/>
    </row>
    <row r="22" spans="2:9">
      <c r="B22" s="470"/>
      <c r="G22" s="142"/>
      <c r="H22" s="181"/>
      <c r="I22" s="181"/>
    </row>
    <row r="23" spans="2:9">
      <c r="B23" s="470"/>
      <c r="G23" s="142"/>
      <c r="H23" s="181"/>
      <c r="I23" s="181"/>
    </row>
    <row r="24" spans="2:9">
      <c r="B24" s="470"/>
      <c r="H24" s="181"/>
      <c r="I24" s="181"/>
    </row>
    <row r="25" spans="2:9">
      <c r="B25" s="470"/>
      <c r="H25" s="181"/>
      <c r="I25" s="181"/>
    </row>
    <row r="26" spans="2:9">
      <c r="B26" s="470"/>
      <c r="H26" s="181"/>
      <c r="I26" s="181"/>
    </row>
    <row r="27" spans="2:9">
      <c r="B27" s="470"/>
      <c r="H27" s="181"/>
      <c r="I27" s="181"/>
    </row>
    <row r="28" spans="2:9">
      <c r="B28" s="470"/>
      <c r="H28" s="181"/>
      <c r="I28" s="181"/>
    </row>
    <row r="29" spans="2:9">
      <c r="B29" s="470"/>
      <c r="H29" s="181"/>
      <c r="I29" s="181"/>
    </row>
    <row r="30" spans="2:9">
      <c r="B30" s="470"/>
      <c r="H30" s="181"/>
      <c r="I30" s="181"/>
    </row>
    <row r="31" spans="2:9">
      <c r="B31" s="470"/>
      <c r="C31" s="369"/>
      <c r="H31" s="181"/>
      <c r="I31" s="181"/>
    </row>
    <row r="32" spans="2:9">
      <c r="B32" s="470"/>
    </row>
    <row r="33" spans="2:21">
      <c r="B33" s="470"/>
      <c r="I33" s="470"/>
      <c r="J33" s="470"/>
      <c r="K33" s="470"/>
      <c r="L33" s="470"/>
      <c r="M33" s="470"/>
      <c r="N33" s="470"/>
      <c r="O33" s="470"/>
      <c r="P33" s="470"/>
      <c r="Q33" s="470"/>
      <c r="R33" s="470"/>
      <c r="S33" s="470"/>
      <c r="T33" s="470"/>
      <c r="U33" s="470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855561785DC84A05BE139967E254484F00EB43BD512910F546ACEAEFFFFDAC8A4B" ma:contentTypeVersion="1" ma:contentTypeDescription="Luo uusi asiakirja." ma:contentTypeScope="" ma:versionID="5d1ac8f05bd64972a959dda623448278">
  <xsd:schema xmlns:xsd="http://www.w3.org/2001/XMLSchema" xmlns:xs="http://www.w3.org/2001/XMLSchema" xmlns:p="http://schemas.microsoft.com/office/2006/metadata/properties" xmlns:ns2="5a5a1172-6b2b-4e06-ba2f-52fd8fc7d9bc" targetNamespace="http://schemas.microsoft.com/office/2006/metadata/properties" ma:root="true" ma:fieldsID="eb4040e79b178d6a408029188ac02ecb" ns2:_="">
    <xsd:import namespace="5a5a1172-6b2b-4e06-ba2f-52fd8fc7d9bc"/>
    <xsd:element name="properties">
      <xsd:complexType>
        <xsd:sequence>
          <xsd:element name="documentManagement">
            <xsd:complexType>
              <xsd:all>
                <xsd:element ref="ns2:Vaih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5a1172-6b2b-4e06-ba2f-52fd8fc7d9bc" elementFormDefault="qualified">
    <xsd:import namespace="http://schemas.microsoft.com/office/2006/documentManagement/types"/>
    <xsd:import namespace="http://schemas.microsoft.com/office/infopath/2007/PartnerControls"/>
    <xsd:element name="Vaihe" ma:index="8" nillable="true" ma:displayName="Vaihe" ma:format="Dropdown" ma:internalName="Vaihe">
      <xsd:simpleType>
        <xsd:restriction base="dms:Choice">
          <xsd:enumeration value="Esitykset"/>
          <xsd:enumeration value="Suunnittelu"/>
          <xsd:enumeration value="Raporttiluonnos"/>
          <xsd:enumeration value="Julkaisu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aihe xmlns="5a5a1172-6b2b-4e06-ba2f-52fd8fc7d9bc">Julkaisu</Vaihe>
  </documentManagement>
</p:properties>
</file>

<file path=customXml/itemProps1.xml><?xml version="1.0" encoding="utf-8"?>
<ds:datastoreItem xmlns:ds="http://schemas.openxmlformats.org/officeDocument/2006/customXml" ds:itemID="{8D64994B-61E3-44CC-AF0F-877C29F1EB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a5a1172-6b2b-4e06-ba2f-52fd8fc7d9b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AE9268C-F756-4A03-B19A-67B460E91AC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EB3E454-9B24-46F7-98A4-661632BBAB9A}">
  <ds:schemaRefs>
    <ds:schemaRef ds:uri="http://purl.org/dc/elements/1.1/"/>
    <ds:schemaRef ds:uri="http://schemas.microsoft.com/office/2006/metadata/properties"/>
    <ds:schemaRef ds:uri="5a5a1172-6b2b-4e06-ba2f-52fd8fc7d9bc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9</vt:i4>
      </vt:variant>
    </vt:vector>
  </HeadingPairs>
  <TitlesOfParts>
    <vt:vector size="9" baseType="lpstr">
      <vt:lpstr>INFO</vt:lpstr>
      <vt:lpstr>Rakenteellinen jäämä</vt:lpstr>
      <vt:lpstr>Rakenteellinen jäämä, joustot</vt:lpstr>
      <vt:lpstr>Menosääntö, kok. menot</vt:lpstr>
      <vt:lpstr>Menosääntö, rajoite</vt:lpstr>
      <vt:lpstr>Kokonaisvaltainen arvio</vt:lpstr>
      <vt:lpstr>Velkakriteeri, BL ja FL </vt:lpstr>
      <vt:lpstr>Velkakriteeri, suhdannekorjaus</vt:lpstr>
      <vt:lpstr>Alijäämäkriteeri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Julkaistava työkirja</dc:title>
  <dc:creator/>
  <cp:lastModifiedBy/>
  <dcterms:created xsi:type="dcterms:W3CDTF">2017-06-14T11:06:34Z</dcterms:created>
  <dcterms:modified xsi:type="dcterms:W3CDTF">2018-12-03T09:50:56Z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0x010100855561785DC84A05BE139967E254484F00EB43BD512910F546ACEAEFFFFDAC8A4B</vt:lpwstr>
  </property>
</Properties>
</file>